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DF" sheetId="1" r:id="rId4"/>
    <sheet state="visible" name="Prices" sheetId="2" r:id="rId5"/>
    <sheet state="visible" name="SSD" sheetId="3" r:id="rId6"/>
    <sheet state="visible" name="Ts LCD" sheetId="4" r:id="rId7"/>
    <sheet state="visible" name="X1 LCD" sheetId="5" r:id="rId8"/>
    <sheet state="visible" name="RAM" sheetId="6" r:id="rId9"/>
  </sheets>
  <definedNames/>
  <calcPr/>
</workbook>
</file>

<file path=xl/sharedStrings.xml><?xml version="1.0" encoding="utf-8"?>
<sst xmlns="http://schemas.openxmlformats.org/spreadsheetml/2006/main" count="2610" uniqueCount="1508">
  <si>
    <t>Cores</t>
  </si>
  <si>
    <t>CPU</t>
  </si>
  <si>
    <t>Year</t>
  </si>
  <si>
    <t>Single</t>
  </si>
  <si>
    <t>PIII-M Tualatin</t>
  </si>
  <si>
    <t>2001</t>
  </si>
  <si>
    <t>P4-M Northwood</t>
  </si>
  <si>
    <t>2002</t>
  </si>
  <si>
    <t>P-M Banias</t>
  </si>
  <si>
    <t>2003</t>
  </si>
  <si>
    <t>P-M Dolthan</t>
  </si>
  <si>
    <t>2005</t>
  </si>
  <si>
    <t>Dual</t>
  </si>
  <si>
    <t>C2D Yonah/Merom</t>
  </si>
  <si>
    <t>2006</t>
  </si>
  <si>
    <t>C2D/E Merom/Penryn</t>
  </si>
  <si>
    <t>2007</t>
  </si>
  <si>
    <t>14" Business Ultrabook</t>
  </si>
  <si>
    <t>13" Executive Slim Ultraportable</t>
  </si>
  <si>
    <r>
      <rPr>
        <rFont val="Lora"/>
        <b/>
        <color rgb="FFCCCCCC"/>
        <sz val="24.0"/>
        <u/>
      </rPr>
      <t xml:space="preserve">Thinkpad guides at </t>
    </r>
    <r>
      <rPr>
        <rFont val="Lora"/>
        <b/>
        <color rgb="FFCCCCCC"/>
        <sz val="24.0"/>
        <u/>
      </rPr>
      <t>https://dankpads.com/tpg</t>
    </r>
  </si>
  <si>
    <t>C2D Merom</t>
  </si>
  <si>
    <t>2008</t>
  </si>
  <si>
    <t>ULV C2D</t>
  </si>
  <si>
    <t>X300</t>
  </si>
  <si>
    <t>ThinkPad Price Guide, T14s &amp; X1 Carbons</t>
  </si>
  <si>
    <t>C2D Penryn</t>
  </si>
  <si>
    <t>Model</t>
  </si>
  <si>
    <t>Low</t>
  </si>
  <si>
    <t>Mid</t>
  </si>
  <si>
    <t>High</t>
  </si>
  <si>
    <t>X301</t>
  </si>
  <si>
    <t>Guide research Jan-Mar 2022, Infographic on April 2022...</t>
  </si>
  <si>
    <t>T400s</t>
  </si>
  <si>
    <t>Prices all are in $USD with shipping included</t>
  </si>
  <si>
    <t>T460s &amp; later have FHD IPS &amp; NVMe 3.0 x4 as standard.</t>
  </si>
  <si>
    <t>X1C9 goes back to 16:10 display, I Think T14s Gen 3 will be that way too</t>
  </si>
  <si>
    <t>Full DC</t>
  </si>
  <si>
    <t>1st Gen</t>
  </si>
  <si>
    <t>2010</t>
  </si>
  <si>
    <t>T410s</t>
  </si>
  <si>
    <t>mid price equals to about low in EU/MX, High is low/mid to Straya</t>
  </si>
  <si>
    <t>dGPU are optional from T410s to T460s, iGPU only from T470s &amp; onward</t>
  </si>
  <si>
    <t>X1C3 is NVMe 2x4, X1C4 3x4 onward until X1C9 4x4</t>
  </si>
  <si>
    <t>2nd Gen</t>
  </si>
  <si>
    <t>2011</t>
  </si>
  <si>
    <t>T420s</t>
  </si>
  <si>
    <t>X1</t>
  </si>
  <si>
    <t>Green text have links! Minus the LCD chart</t>
  </si>
  <si>
    <t>2 RAM slots T400s to T430u, 1 slot - T431s to T480s, Soldered from T490s &amp; onward</t>
  </si>
  <si>
    <t>X300, X301 2 RAM slots, X1 is 1 slot, X1C &amp; onward all soldered</t>
  </si>
  <si>
    <t>3rd Gen</t>
  </si>
  <si>
    <t>2012</t>
  </si>
  <si>
    <t>T430s</t>
  </si>
  <si>
    <t>This guide is pre T14s Gen 3!!</t>
  </si>
  <si>
    <t>T410a = 1st gen, T450s = 3rd gen... T470s or T480s can have two diff gen CPUs</t>
  </si>
  <si>
    <t>X1C1 = 3rd Gen, X1C3 = 5th Gen, X1C5, X1C6, X1C7 can have previous Gen</t>
  </si>
  <si>
    <t>ULV DC</t>
  </si>
  <si>
    <t>X1 Carbon</t>
  </si>
  <si>
    <t>T420s &amp; T430s can get FHD, WQHD upgrades depeding on the mod chip</t>
  </si>
  <si>
    <t>X1 Yoga 1 = 6th Gen, blah blah, but X1Y4 has 8th &amp; 10th gen</t>
  </si>
  <si>
    <t>Slate Tablet (keyboard optional)</t>
  </si>
  <si>
    <t>T4xxs mobo &amp; most parts aren't compatible w/ regular T Series</t>
  </si>
  <si>
    <t>All X1 mobo's are their own, maybe X1E can be swapped to P1</t>
  </si>
  <si>
    <t>4th Gen</t>
  </si>
  <si>
    <t>14" Flagship Ultrabook</t>
  </si>
  <si>
    <t>Helix</t>
  </si>
  <si>
    <t>Yes you may be able to swap RAM/HDD/LCDs &amp; maybe batteries but thats about it</t>
  </si>
  <si>
    <t>IMO the Helix was a dissapointment for me, it's pretty slow for Krita &amp; Lightroom</t>
  </si>
  <si>
    <t>X1C2</t>
  </si>
  <si>
    <t>T480s have failing USB-C charging ports... firmware may/not fix them, beware</t>
  </si>
  <si>
    <t>5th Gen</t>
  </si>
  <si>
    <t>X1C3</t>
  </si>
  <si>
    <t>Helix 2</t>
  </si>
  <si>
    <t>Tablet Convertible</t>
  </si>
  <si>
    <t>T431s &amp; X1C can get their bios lock removed if dumped at badcaps forum</t>
  </si>
  <si>
    <t>6th Gen</t>
  </si>
  <si>
    <t>T460s</t>
  </si>
  <si>
    <t>X1C4</t>
  </si>
  <si>
    <t>X1 Tablet</t>
  </si>
  <si>
    <t>X1 Yoga</t>
  </si>
  <si>
    <t>T470s Sky</t>
  </si>
  <si>
    <t>195</t>
  </si>
  <si>
    <t>260</t>
  </si>
  <si>
    <t>315</t>
  </si>
  <si>
    <t>X1C5 Sky</t>
  </si>
  <si>
    <t>X1T2</t>
  </si>
  <si>
    <t>X1Y2</t>
  </si>
  <si>
    <t>Decent Sellers</t>
  </si>
  <si>
    <t>sellers i like :)</t>
  </si>
  <si>
    <t>7th Gen</t>
  </si>
  <si>
    <t>T470s Kaby</t>
  </si>
  <si>
    <t>210</t>
  </si>
  <si>
    <t>300</t>
  </si>
  <si>
    <t>400</t>
  </si>
  <si>
    <t>X1C5 'Kaby'</t>
  </si>
  <si>
    <t>15.6" Ultrabook Workstation</t>
  </si>
  <si>
    <t>electrocycle-llc</t>
  </si>
  <si>
    <t>itproshop</t>
  </si>
  <si>
    <t>greencitizen</t>
  </si>
  <si>
    <t>ULV 2/4</t>
  </si>
  <si>
    <t>7/8th Gen</t>
  </si>
  <si>
    <t>X1C6</t>
  </si>
  <si>
    <t>X1T3</t>
  </si>
  <si>
    <t>X1Y3</t>
  </si>
  <si>
    <t>Full 4/6</t>
  </si>
  <si>
    <t>X1E1</t>
  </si>
  <si>
    <t>905</t>
  </si>
  <si>
    <t>electronicscafe</t>
  </si>
  <si>
    <t>laptop-goods</t>
  </si>
  <si>
    <t>epcsales</t>
  </si>
  <si>
    <t>ULV QC</t>
  </si>
  <si>
    <t>9th Gen</t>
  </si>
  <si>
    <t>X1C7 Kaby R</t>
  </si>
  <si>
    <t>X1Y4 Kaby</t>
  </si>
  <si>
    <t>Full 4/6/8</t>
  </si>
  <si>
    <t>X1E2</t>
  </si>
  <si>
    <t>1000</t>
  </si>
  <si>
    <t>tvrsales2</t>
  </si>
  <si>
    <t>mclean-surplus</t>
  </si>
  <si>
    <t>swingcomputers</t>
  </si>
  <si>
    <t>Ryzen 3K</t>
  </si>
  <si>
    <t>ULV 4/6</t>
  </si>
  <si>
    <t>X1C7 IceLake</t>
  </si>
  <si>
    <t>X1Y4 Ice</t>
  </si>
  <si>
    <t>vertexpc</t>
  </si>
  <si>
    <t>human-i-t</t>
  </si>
  <si>
    <t>10th Gen</t>
  </si>
  <si>
    <t>T14s Intel G1</t>
  </si>
  <si>
    <t>X1C8</t>
  </si>
  <si>
    <t>X1Y5</t>
  </si>
  <si>
    <t>X1E3</t>
  </si>
  <si>
    <t>1560</t>
  </si>
  <si>
    <t>Try not to buy a bios locked ThinkPad, you might not be able to boot USB</t>
  </si>
  <si>
    <t>ULV 6/8</t>
  </si>
  <si>
    <t>Ryzen 4K</t>
  </si>
  <si>
    <t>T14s AMD G1</t>
  </si>
  <si>
    <t>Goodwill stores can have one location dedicated for electronics &amp; PCs</t>
  </si>
  <si>
    <t>11th Gen</t>
  </si>
  <si>
    <t>T14s G2 Intel</t>
  </si>
  <si>
    <t>X1C9</t>
  </si>
  <si>
    <t>X12D</t>
  </si>
  <si>
    <t>X1 Yoga 6</t>
  </si>
  <si>
    <t>Full 8</t>
  </si>
  <si>
    <t>X1E4</t>
  </si>
  <si>
    <t>2300</t>
  </si>
  <si>
    <t>ULV 4/6/8</t>
  </si>
  <si>
    <t>Ryzen 5K</t>
  </si>
  <si>
    <t>T14s G2 Ryzen</t>
  </si>
  <si>
    <t>X1 Nano</t>
  </si>
  <si>
    <t>X1 Ti Yoga</t>
  </si>
  <si>
    <t>ARM 5C</t>
  </si>
  <si>
    <t>X1 Fold</t>
  </si>
  <si>
    <t>Big Barrel</t>
  </si>
  <si>
    <t>4 Pin</t>
  </si>
  <si>
    <t>Rectangle</t>
  </si>
  <si>
    <t>IBM Coax</t>
  </si>
  <si>
    <t>USB-C</t>
  </si>
  <si>
    <t>RAM</t>
  </si>
  <si>
    <t>Soldered</t>
  </si>
  <si>
    <t>Max RAM</t>
  </si>
  <si>
    <t>Base</t>
  </si>
  <si>
    <t>Screen Res</t>
  </si>
  <si>
    <t>Glossy</t>
  </si>
  <si>
    <t>Matte</t>
  </si>
  <si>
    <t>Touch</t>
  </si>
  <si>
    <t>45W</t>
  </si>
  <si>
    <t>T440s to T470s</t>
  </si>
  <si>
    <t>T470s to T14s2, X1N1</t>
  </si>
  <si>
    <t>Slots</t>
  </si>
  <si>
    <t>Memory</t>
  </si>
  <si>
    <t>Upgrade</t>
  </si>
  <si>
    <t>Type</t>
  </si>
  <si>
    <t>Speed</t>
  </si>
  <si>
    <t>16:10 TN WXGA</t>
  </si>
  <si>
    <t xml:space="preserve"> X1</t>
  </si>
  <si>
    <t>X1C2 to X1C4</t>
  </si>
  <si>
    <t>X1C5 to X1C9, X1Y2 to X1Y6</t>
  </si>
  <si>
    <t>8GB</t>
  </si>
  <si>
    <t>DDR2</t>
  </si>
  <si>
    <t>667MHz</t>
  </si>
  <si>
    <t>16:9 HD</t>
  </si>
  <si>
    <t>T430s, T430u</t>
  </si>
  <si>
    <t>X1Y1</t>
  </si>
  <si>
    <t>X1T2, X1T3, X12D</t>
  </si>
  <si>
    <t>DDR3</t>
  </si>
  <si>
    <t>1066Mhz</t>
  </si>
  <si>
    <t>T400s, X301</t>
  </si>
  <si>
    <t>WXGA+</t>
  </si>
  <si>
    <t>T400s, T410s, X300, X301</t>
  </si>
  <si>
    <t>65W</t>
  </si>
  <si>
    <t>T400s to T430s, T430u</t>
  </si>
  <si>
    <t>T431s to T470s</t>
  </si>
  <si>
    <t>T470s to T14s2</t>
  </si>
  <si>
    <t>4GB</t>
  </si>
  <si>
    <t>12GB</t>
  </si>
  <si>
    <t>DDR3L</t>
  </si>
  <si>
    <t>1600MHz</t>
  </si>
  <si>
    <t>T431s, T440s, T450s</t>
  </si>
  <si>
    <t>HD+</t>
  </si>
  <si>
    <t>T420s to T450s, X1C, X1C2</t>
  </si>
  <si>
    <t>X1C</t>
  </si>
  <si>
    <t>X300, X301, X1</t>
  </si>
  <si>
    <t>16GB</t>
  </si>
  <si>
    <t>FHD</t>
  </si>
  <si>
    <t>X1Y1, Helix</t>
  </si>
  <si>
    <t>X1Ti1, X1F1, X1T1, X1T2, X12D</t>
  </si>
  <si>
    <t>1333Mhz</t>
  </si>
  <si>
    <t xml:space="preserve">16:9 IPS FHD </t>
  </si>
  <si>
    <t>T440s to T14s2, X1C4 to X1C7, X1E to X1E3</t>
  </si>
  <si>
    <t>T440s to T14s2, X1C3?, X1C6, X1C8, X1Y1 to X1Y3, X1Y5</t>
  </si>
  <si>
    <t>90W</t>
  </si>
  <si>
    <t>T400s to T430s, T430u, X1C</t>
  </si>
  <si>
    <t>T431s</t>
  </si>
  <si>
    <t>1600Mhz</t>
  </si>
  <si>
    <t>X1C8`, X1E2*, X1E3*</t>
  </si>
  <si>
    <t xml:space="preserve">Helix, X1Y2, </t>
  </si>
  <si>
    <t>120W</t>
  </si>
  <si>
    <t>4/8GB</t>
  </si>
  <si>
    <t>20/24GB</t>
  </si>
  <si>
    <t>DDR4</t>
  </si>
  <si>
    <t>2133Mhz</t>
  </si>
  <si>
    <t>T460s, T470s, T480s</t>
  </si>
  <si>
    <t>Privacy Guard</t>
  </si>
  <si>
    <t>T480s to T495s, T14s1a*, X1C7`</t>
  </si>
  <si>
    <t>T14s1i*, T14s2i, T14s2a*, X1C8, X1Y4`, X1Y5</t>
  </si>
  <si>
    <t>135W</t>
  </si>
  <si>
    <t>X1E1 to X1E3, X1E4</t>
  </si>
  <si>
    <t>64GB</t>
  </si>
  <si>
    <t>2666Mhz</t>
  </si>
  <si>
    <t>X1E1, X1E2</t>
  </si>
  <si>
    <t>Low Power</t>
  </si>
  <si>
    <t>T490s*, T495s to T14s2, X1C7</t>
  </si>
  <si>
    <t>X1Y4`</t>
  </si>
  <si>
    <t>170W</t>
  </si>
  <si>
    <t>X1E2, X1E3, X1E4</t>
  </si>
  <si>
    <t>2933Mhz</t>
  </si>
  <si>
    <t>3:2 FHD+</t>
  </si>
  <si>
    <t>X1T1, X1T2, X12`</t>
  </si>
  <si>
    <t>230W</t>
  </si>
  <si>
    <t>3200Mhz</t>
  </si>
  <si>
    <t>16:10 WUXGA</t>
  </si>
  <si>
    <t>X1C, Helix</t>
  </si>
  <si>
    <t xml:space="preserve"> + LP &amp; BLF</t>
  </si>
  <si>
    <t>X1C9`</t>
  </si>
  <si>
    <t>X1C9`, X1Y6`, X1Y6`</t>
  </si>
  <si>
    <t xml:space="preserve"> + LP &amp; Priv</t>
  </si>
  <si>
    <t>X1C9*, X1Y6*</t>
  </si>
  <si>
    <t>LPDDR3</t>
  </si>
  <si>
    <t>WQHD</t>
  </si>
  <si>
    <t>T460s to T480s, X1C2 to X1C8</t>
  </si>
  <si>
    <t>T460s?, X1C2?, X1C3, X1Y1 to X1Y4, X1Y3*, X1Y5*, T490s</t>
  </si>
  <si>
    <t>Form</t>
  </si>
  <si>
    <t>Primary/Single Drive</t>
  </si>
  <si>
    <t>Dual Drives</t>
  </si>
  <si>
    <t>Secondary</t>
  </si>
  <si>
    <t>WWAN</t>
  </si>
  <si>
    <t>LPDDR3x</t>
  </si>
  <si>
    <t>4266Mhz</t>
  </si>
  <si>
    <t>WQHD OLED</t>
  </si>
  <si>
    <t>X1Y1!, X1Y2`</t>
  </si>
  <si>
    <t>9.5mm</t>
  </si>
  <si>
    <t>PATA</t>
  </si>
  <si>
    <t>4/8/16GB</t>
  </si>
  <si>
    <t>1866Mhz</t>
  </si>
  <si>
    <t>X1C3, X1C4, X1T, X1T2</t>
  </si>
  <si>
    <t>2K LP</t>
  </si>
  <si>
    <t xml:space="preserve"> X1N1</t>
  </si>
  <si>
    <t>X1N1</t>
  </si>
  <si>
    <t>SATA</t>
  </si>
  <si>
    <t>8/16GB</t>
  </si>
  <si>
    <t>X1C5, X1C6, X1C6*, X1Y1, X1Y2</t>
  </si>
  <si>
    <t xml:space="preserve"> 4:3 QXGA OLED</t>
  </si>
  <si>
    <t xml:space="preserve"> X1F1</t>
  </si>
  <si>
    <t>SATA2</t>
  </si>
  <si>
    <t>X1C6*, X1C7, X1C8, X1T3, X1Y3, X1Y4, X1Y5</t>
  </si>
  <si>
    <t>WQXGA</t>
  </si>
  <si>
    <t>X1E4`</t>
  </si>
  <si>
    <t>5mm?</t>
  </si>
  <si>
    <t>uSATA2</t>
  </si>
  <si>
    <t>LPDDR4x</t>
  </si>
  <si>
    <t>X1 Titanium, X1 Nano</t>
  </si>
  <si>
    <t>QHD+</t>
  </si>
  <si>
    <t>X1Ti1`, X1T3</t>
  </si>
  <si>
    <t>SATA3</t>
  </si>
  <si>
    <t>T430u, T431s to T450s</t>
  </si>
  <si>
    <t>2400Mhz</t>
  </si>
  <si>
    <t>T495s,</t>
  </si>
  <si>
    <t>4K/UHD IPS</t>
  </si>
  <si>
    <t xml:space="preserve"> X1E1, X1C7`, X1C8*</t>
  </si>
  <si>
    <t>X1Y4, X1Y5, X1E1 to X1E3</t>
  </si>
  <si>
    <t>7mm</t>
  </si>
  <si>
    <t>T420s, T430s</t>
  </si>
  <si>
    <t>0</t>
  </si>
  <si>
    <t>8/16/32GB</t>
  </si>
  <si>
    <t>T490s</t>
  </si>
  <si>
    <t>100% DCI-P3</t>
  </si>
  <si>
    <t xml:space="preserve"> T14s1i</t>
  </si>
  <si>
    <t>3052</t>
  </si>
  <si>
    <t>mSATA</t>
  </si>
  <si>
    <t>T14s1i</t>
  </si>
  <si>
    <t>100% Adobe</t>
  </si>
  <si>
    <t xml:space="preserve"> T14s2i, T14s2a</t>
  </si>
  <si>
    <t>2242</t>
  </si>
  <si>
    <t>T430u, T431s, T440s?</t>
  </si>
  <si>
    <t>T14s1a</t>
  </si>
  <si>
    <t>2260?</t>
  </si>
  <si>
    <t>20+6 SATA</t>
  </si>
  <si>
    <t>X1C1</t>
  </si>
  <si>
    <t>T14s2i, T14s2a, X1C9</t>
  </si>
  <si>
    <t>UHD OLED 100% DCI-P3</t>
  </si>
  <si>
    <t>X1E2, X1E3</t>
  </si>
  <si>
    <t>SATAe</t>
  </si>
  <si>
    <t>WQUXGA</t>
  </si>
  <si>
    <t>PCIe 2x4</t>
  </si>
  <si>
    <t>T14s2a, X1E4 (iGPU)</t>
  </si>
  <si>
    <t>T480s, T495s, T14s1a, X1C6, X1C7</t>
  </si>
  <si>
    <t>Yeah you can buy faster RAM &amp; it can work, this is just base memory speed from the factory</t>
  </si>
  <si>
    <t xml:space="preserve"> + BLF</t>
  </si>
  <si>
    <t>X1E4*</t>
  </si>
  <si>
    <t>X1C9*, X1E4*</t>
  </si>
  <si>
    <t>PCIe 3x4</t>
  </si>
  <si>
    <t>X1N1, X1ti1, X1F1, X12D</t>
  </si>
  <si>
    <t>I think T470s &amp; later ThinkPads have a RAM testing feature built into the bios</t>
  </si>
  <si>
    <t xml:space="preserve"> + BLF &amp; LP</t>
  </si>
  <si>
    <t>2280</t>
  </si>
  <si>
    <t>X1C3, Helix 2?</t>
  </si>
  <si>
    <t>Primary drive is correct, but secondary can be hit or miss</t>
  </si>
  <si>
    <t>If the laptop turns on, most likely RAM is fine</t>
  </si>
  <si>
    <t>X1C4 to X1C8, T460s to T14s1</t>
  </si>
  <si>
    <t>X1E1 to X1E3</t>
  </si>
  <si>
    <t>* means there are if's and but's, so check the guide on the website :)</t>
  </si>
  <si>
    <t>Looking for specs?</t>
  </si>
  <si>
    <t>https://support.lenovo.com/us/en/partslookup</t>
  </si>
  <si>
    <t>* symbol designates if its at least a 500 nit display &amp; at/above 1000:1 contrast ratio</t>
  </si>
  <si>
    <t>PCIe 4x4</t>
  </si>
  <si>
    <t>X1C9, X1E4, T14s2</t>
  </si>
  <si>
    <t>First type in the MTM (20xx), then when the page loads, enter the serial number</t>
  </si>
  <si>
    <t>` symbol designates if its 400nits and at least 800:1 contrast ratio</t>
  </si>
  <si>
    <t xml:space="preserve">               </t>
  </si>
  <si>
    <t>You should be able to see how the machine was configured.</t>
  </si>
  <si>
    <t>! symbol designates its 300 nits luminance &amp; fucking 2,000,000:1 contrast ratio, yes its fucking way better than X1Y2's 40,000:1</t>
  </si>
  <si>
    <t>Swap the entire lid assembly for an upgrade, otherwise you'll need to get an LCD, cable, Lid, &amp; bezel for it to fit properly</t>
  </si>
  <si>
    <t>Released</t>
  </si>
  <si>
    <t>EX+</t>
  </si>
  <si>
    <t>#Sold</t>
  </si>
  <si>
    <t>Auction</t>
  </si>
  <si>
    <t>BIN</t>
  </si>
  <si>
    <t>Offer</t>
  </si>
  <si>
    <t>notes</t>
  </si>
  <si>
    <t>Avail</t>
  </si>
  <si>
    <t>MTM/Search</t>
  </si>
  <si>
    <t>Withdrawn?</t>
  </si>
  <si>
    <t>RAM Slots</t>
  </si>
  <si>
    <t>Soldered Size</t>
  </si>
  <si>
    <t>Max Memory</t>
  </si>
  <si>
    <t>MHz</t>
  </si>
  <si>
    <t>Storage</t>
  </si>
  <si>
    <t>PSREF</t>
  </si>
  <si>
    <t>Display</t>
  </si>
  <si>
    <t>Power</t>
  </si>
  <si>
    <t>Battery</t>
  </si>
  <si>
    <t>notes/search</t>
  </si>
  <si>
    <t>CPUs</t>
  </si>
  <si>
    <t>CPU L</t>
  </si>
  <si>
    <t>GPU</t>
  </si>
  <si>
    <t>number</t>
  </si>
  <si>
    <t>best Mtm</t>
  </si>
  <si>
    <t>Ultrabook</t>
  </si>
  <si>
    <t>Started specs on Feb 19th, first prices at Feb 25th</t>
  </si>
  <si>
    <t>1089</t>
  </si>
  <si>
    <t>T Series</t>
  </si>
  <si>
    <t>1090</t>
  </si>
  <si>
    <t>50</t>
  </si>
  <si>
    <t>75</t>
  </si>
  <si>
    <t>100</t>
  </si>
  <si>
    <t>2009 June</t>
  </si>
  <si>
    <t>275</t>
  </si>
  <si>
    <t>13</t>
  </si>
  <si>
    <t>6</t>
  </si>
  <si>
    <t>5</t>
  </si>
  <si>
    <t>3</t>
  </si>
  <si>
    <t>lotta parts machines, 6 seem to be with an operating system, a few linux &amp; 2 libreboot without that T400 overprice-ness</t>
  </si>
  <si>
    <t xml:space="preserve">2808 2815 2823 </t>
  </si>
  <si>
    <t>P+ S</t>
  </si>
  <si>
    <t>2</t>
  </si>
  <si>
    <t>-</t>
  </si>
  <si>
    <t>8GB DDR3</t>
  </si>
  <si>
    <t>1066</t>
  </si>
  <si>
    <t>1.8" 8mm uSATA</t>
  </si>
  <si>
    <t>tacover PMD</t>
  </si>
  <si>
    <t>14.1" 1x - WXGA+ 300N/300C LED</t>
  </si>
  <si>
    <t>Big B 65W, 90W</t>
  </si>
  <si>
    <t>1x - 6 Cell Lithium Ion + UltraBay 6 Cell</t>
  </si>
  <si>
    <t xml:space="preserve">DC - 2.4 SP9400, 2.53 SP9600, </t>
  </si>
  <si>
    <t>IG - Intel GMA 4500MHD</t>
  </si>
  <si>
    <t>1091</t>
  </si>
  <si>
    <t>70</t>
  </si>
  <si>
    <t>90</t>
  </si>
  <si>
    <t>120</t>
  </si>
  <si>
    <t>2010 Q1</t>
  </si>
  <si>
    <t>160</t>
  </si>
  <si>
    <t>45</t>
  </si>
  <si>
    <t>15</t>
  </si>
  <si>
    <t>14</t>
  </si>
  <si>
    <t>12</t>
  </si>
  <si>
    <t>mostly parts machines, good amount have no drive</t>
  </si>
  <si>
    <t>37</t>
  </si>
  <si>
    <t xml:space="preserve">2901 2904 2912 2924 </t>
  </si>
  <si>
    <t>Arrandale S</t>
  </si>
  <si>
    <t>16GB DDR3</t>
  </si>
  <si>
    <t>14.1" 2x - WXGA+ 300N/300C, WXGA+ Touch</t>
  </si>
  <si>
    <t>DC - 2.4 i5-520m, 2.53 i5-540m, 2.66 i5-560m</t>
  </si>
  <si>
    <t>IG/DG - Intel HD, nVidia NVS 3100m 512MB</t>
  </si>
  <si>
    <t>1092</t>
  </si>
  <si>
    <t>T410si</t>
  </si>
  <si>
    <t xml:space="preserve">2904 -CUU -CVU -CWU, 2901 -AKU </t>
  </si>
  <si>
    <t>DC - 2.13 i3-330m, 2.4 i3-370m</t>
  </si>
  <si>
    <t>IG - Intel HD</t>
  </si>
  <si>
    <t>1093</t>
  </si>
  <si>
    <t>1094</t>
  </si>
  <si>
    <t>80</t>
  </si>
  <si>
    <t>115</t>
  </si>
  <si>
    <t>170</t>
  </si>
  <si>
    <t>2011 Q1</t>
  </si>
  <si>
    <t>270</t>
  </si>
  <si>
    <t>125</t>
  </si>
  <si>
    <t>40</t>
  </si>
  <si>
    <t>89</t>
  </si>
  <si>
    <t>many units without drives until mid price, 20 i7 units, mostly in high/EX+, 2 at mid price</t>
  </si>
  <si>
    <t>67</t>
  </si>
  <si>
    <t xml:space="preserve">4170 4171 4173 4174 </t>
  </si>
  <si>
    <t>Sandy S</t>
  </si>
  <si>
    <t>1333</t>
  </si>
  <si>
    <t>2x Total - 2.5" 7mm SATA III, mSATA</t>
  </si>
  <si>
    <t xml:space="preserve">14.0 HD+ 250N/300C </t>
  </si>
  <si>
    <t>1x - 6 Cell 43.2Whr + UltraBay 3/6 Cell</t>
  </si>
  <si>
    <t>i7 units come with nVidia graphics</t>
  </si>
  <si>
    <t>DC - 2.5 i5-2520m, 2.6 i5-2540m, 2.7 i7-2620m, 2.8 i7-2640m</t>
  </si>
  <si>
    <t>IG/DG - Intel HD3000, nVidia NVS 4200M 1GB</t>
  </si>
  <si>
    <t>1095</t>
  </si>
  <si>
    <t>4171-6JU, 4171-7FU, 4173-28U, 4173-LUU, 4174-28U, 4174-PPU,</t>
  </si>
  <si>
    <t>85</t>
  </si>
  <si>
    <t>180</t>
  </si>
  <si>
    <t>2012 Q2</t>
  </si>
  <si>
    <t>290</t>
  </si>
  <si>
    <t>218</t>
  </si>
  <si>
    <t>101</t>
  </si>
  <si>
    <t>117</t>
  </si>
  <si>
    <t>47</t>
  </si>
  <si>
    <t>lotta machines without drives in low price range, goes away once you hit $100. about 65 i7 units, some in low price range. 90 units with SSDs! mostly 128/180GB :)</t>
  </si>
  <si>
    <t>86</t>
  </si>
  <si>
    <t>2352 2353 2355 2356 8614</t>
  </si>
  <si>
    <t>Ivy Bridge</t>
  </si>
  <si>
    <t>1600</t>
  </si>
  <si>
    <t>ltwbook</t>
  </si>
  <si>
    <t>14.0 2x - HD, HD+ 250N/300C</t>
  </si>
  <si>
    <t>1x Ext - 6 Cell 43.2Whr Lithium Ion + UltraBay 3/6 Cell</t>
  </si>
  <si>
    <t>DC - 2.6 i5-3320m, 2.9 i7-3520m</t>
  </si>
  <si>
    <t>IG/DG - Intel HD4000, nVidia NVS 5200M 1GB</t>
  </si>
  <si>
    <t>1096</t>
  </si>
  <si>
    <t>2356 -MJU, -L9U, 2355 -KPU, 2353 -9WU -B3U -B2U</t>
  </si>
  <si>
    <t>130</t>
  </si>
  <si>
    <t>150</t>
  </si>
  <si>
    <t>2012 Q4</t>
  </si>
  <si>
    <t>190</t>
  </si>
  <si>
    <t>16</t>
  </si>
  <si>
    <t>4</t>
  </si>
  <si>
    <t>only 4 units without drive/os, not really overpriced but idk HD screen &amp; Ivy U CPU? Cheaper than a Pixel, only i7 is EX+ &amp; 4 units with SSD in mid/high</t>
  </si>
  <si>
    <t>11</t>
  </si>
  <si>
    <t>8614 3351 3353 3352 6273</t>
  </si>
  <si>
    <t>Ivy Bridge U</t>
  </si>
  <si>
    <t>LV DC</t>
  </si>
  <si>
    <t>2x Total - 2.5" 9.5mm SATA III, mSATA</t>
  </si>
  <si>
    <t>14.0 HD 200N/500C</t>
  </si>
  <si>
    <t xml:space="preserve">1x Int - 3 Cell 47WHr Li-Polymer, </t>
  </si>
  <si>
    <t>DC - 1.8 i3-3217U, 1.7 i5-3317U, 1.8 i5-3337U, 1.8 i5-3427U, 1.9 i7-3517U, 2.0 i7-3537U</t>
  </si>
  <si>
    <t>IG/DG - Intel HD4000, nVidia GT 620M 1GB</t>
  </si>
  <si>
    <t>1097</t>
  </si>
  <si>
    <t>165</t>
  </si>
  <si>
    <t>2013 Q1</t>
  </si>
  <si>
    <t>23</t>
  </si>
  <si>
    <t>10</t>
  </si>
  <si>
    <t>9</t>
  </si>
  <si>
    <t>2 units without drives, 4 with i7, &amp; 13 with SSDs. all but 2 units are in ready to use order.</t>
  </si>
  <si>
    <t>20</t>
  </si>
  <si>
    <t>20AA 20AC</t>
  </si>
  <si>
    <t>3rd</t>
  </si>
  <si>
    <t>1s</t>
  </si>
  <si>
    <t>12GB DDR3L</t>
  </si>
  <si>
    <t>14.0 1x* - HD+ 250N/400C, &amp; FHD IPS compatible if you upgrade</t>
  </si>
  <si>
    <t>65/90W Slim</t>
  </si>
  <si>
    <t>1x Int - 3 Cell 47Whr Li-Polymer</t>
  </si>
  <si>
    <t xml:space="preserve">DC - 1.8 i5-3337U, 1.9 i5-3437U, 2.1 i7-3687U, </t>
  </si>
  <si>
    <t>IG - Intel HD 4000</t>
  </si>
  <si>
    <t>1098</t>
  </si>
  <si>
    <t>1099</t>
  </si>
  <si>
    <t>2013 Q3</t>
  </si>
  <si>
    <t>415</t>
  </si>
  <si>
    <t>173</t>
  </si>
  <si>
    <t>243</t>
  </si>
  <si>
    <t>73</t>
  </si>
  <si>
    <t xml:space="preserve">More than 50 units without drives, over 270 with SSDs, &amp; about 180+ with i7's. </t>
  </si>
  <si>
    <t>188</t>
  </si>
  <si>
    <t>20AQ 20AR</t>
  </si>
  <si>
    <t>4th</t>
  </si>
  <si>
    <t>Haswell S</t>
  </si>
  <si>
    <t>2x Total - 2.5" 9.5mm SATA III, m.2 SATA?</t>
  </si>
  <si>
    <t xml:space="preserve">14.0 3x - HD+, FHD IPS 300N/700C, FHD IPS Touch </t>
  </si>
  <si>
    <t>45/65W Slim</t>
  </si>
  <si>
    <t xml:space="preserve">2x Int / 3x Ext - 3 Cell 23.5Whr Li-Ion, or Li-Polymer Int / 3 Cell 23.5Whr Li-Ion, 6 Cell 47.5Whr unknown, 6 Cell 72Whr Unkown </t>
  </si>
  <si>
    <t>DC - 1.6 i5-4200U, 1.7 i5-4210U, 1.9 i5-4300U, 2.1 i7-4600U</t>
  </si>
  <si>
    <t>IG/DG - Intel HD4400, nVidia GeForce GT 730M 1GB</t>
  </si>
  <si>
    <t>1100</t>
  </si>
  <si>
    <t>T440s i7 FHD SSD</t>
  </si>
  <si>
    <t>135</t>
  </si>
  <si>
    <t>205</t>
  </si>
  <si>
    <t>285</t>
  </si>
  <si>
    <t>36</t>
  </si>
  <si>
    <t>19</t>
  </si>
  <si>
    <t>17</t>
  </si>
  <si>
    <t>a lot of units from smhservices03868, sold as refurbished auctions, they even have a battery health estimation! Most units are 180GB SSDs, a handful 240/250/256GB &amp; 1 512GB, no terabyte SSDs</t>
  </si>
  <si>
    <t>8</t>
  </si>
  <si>
    <t>t440s i7 ssd (ips, 1080p, fhd, touch, touchscreen)</t>
  </si>
  <si>
    <t>1101</t>
  </si>
  <si>
    <t>185</t>
  </si>
  <si>
    <t>240</t>
  </si>
  <si>
    <t>2015 Q1</t>
  </si>
  <si>
    <t>325</t>
  </si>
  <si>
    <t>495</t>
  </si>
  <si>
    <t>215</t>
  </si>
  <si>
    <t>282</t>
  </si>
  <si>
    <t>81</t>
  </si>
  <si>
    <t>140+ without drives, 25+ with spinning rust, 275+ with SSDs and 70+ with i7s</t>
  </si>
  <si>
    <t>225</t>
  </si>
  <si>
    <t>20BW 20BX</t>
  </si>
  <si>
    <t>5th</t>
  </si>
  <si>
    <t>Broadwell</t>
  </si>
  <si>
    <t>14.0 3x - HD+, FHD IPS 300N/700C, FHD IPS Touch 264N/???C</t>
  </si>
  <si>
    <t>2x Int opt / 3x Ext - 3 Cell 23Whr Li-Ion, 3 Cell 23Whr Li-Polymer Int / 3 Cell 23Whr Li-Ion, 6 Cell 48Whr ???, 6 Cell 72Whr ???</t>
  </si>
  <si>
    <t>DC - 2.2 i5-5200U, 2.3 i5-5300U, 2.6 i7-5600U</t>
  </si>
  <si>
    <t>IG/DG - Intel HD5500, nVidia GeForce 940M 1GB</t>
  </si>
  <si>
    <t>1102</t>
  </si>
  <si>
    <t>T450s i7 FHD SSD</t>
  </si>
  <si>
    <t>200</t>
  </si>
  <si>
    <t>280</t>
  </si>
  <si>
    <t>360</t>
  </si>
  <si>
    <t>450</t>
  </si>
  <si>
    <t>22</t>
  </si>
  <si>
    <t>listers dont say FHD i7 SSD much i guess, plenty of T440s vs these, despite having slightly less numbers overall</t>
  </si>
  <si>
    <t>1103</t>
  </si>
  <si>
    <t>1104</t>
  </si>
  <si>
    <t>2016 Q1</t>
  </si>
  <si>
    <t>420</t>
  </si>
  <si>
    <t>652</t>
  </si>
  <si>
    <t>278</t>
  </si>
  <si>
    <t>375</t>
  </si>
  <si>
    <t>137</t>
  </si>
  <si>
    <t>NVMe x4 SSDs now :) probably 150+ with no drives, 260 with i7, and only ONE FUCKING 1440p in the title?! Nah there has to be more</t>
  </si>
  <si>
    <t>345</t>
  </si>
  <si>
    <t>20F9 20FA</t>
  </si>
  <si>
    <t>6th</t>
  </si>
  <si>
    <t>Skylake</t>
  </si>
  <si>
    <t>20/24GB DDR4</t>
  </si>
  <si>
    <t>2133</t>
  </si>
  <si>
    <t>1x 2280 NVMe PCIe 3.0 x4</t>
  </si>
  <si>
    <t>14.0 3/4x - FHD IPS 250N/700C, WQHD IPS 300N/700C, + Touch Version (idk if FHD or WQHD, or both) but 250N</t>
  </si>
  <si>
    <t>2x Int - 3 Cell 23Whr &amp; 3 Cell 23Whr Li-Ion</t>
  </si>
  <si>
    <t>DC - 2.3 i5-6200U, 2.4 i5-6300U, 2.6 i7-6600U</t>
  </si>
  <si>
    <t>ID/DG - Intel HD520, nVidia GeForce 930M 2GB (USA only)</t>
  </si>
  <si>
    <t>1105</t>
  </si>
  <si>
    <t>T460s i7 SSD</t>
  </si>
  <si>
    <t>235</t>
  </si>
  <si>
    <t>550</t>
  </si>
  <si>
    <t>38</t>
  </si>
  <si>
    <t>79</t>
  </si>
  <si>
    <t>h</t>
  </si>
  <si>
    <t>72</t>
  </si>
  <si>
    <t>t460s i7 ssd -no -read -w/o -bad -cracked</t>
  </si>
  <si>
    <t>1106</t>
  </si>
  <si>
    <t>T470s All</t>
  </si>
  <si>
    <t>220</t>
  </si>
  <si>
    <t>2017 Q1</t>
  </si>
  <si>
    <t>500</t>
  </si>
  <si>
    <t>522</t>
  </si>
  <si>
    <t>228</t>
  </si>
  <si>
    <t>292</t>
  </si>
  <si>
    <t>129</t>
  </si>
  <si>
    <t>about 100+ without Drives or OS, 300-ish i7 machines</t>
  </si>
  <si>
    <t>7/8</t>
  </si>
  <si>
    <t>Sky/Kaby</t>
  </si>
  <si>
    <t>IG ONLY WTF</t>
  </si>
  <si>
    <t>1107</t>
  </si>
  <si>
    <t>T470s Skylake</t>
  </si>
  <si>
    <t>209</t>
  </si>
  <si>
    <t>99</t>
  </si>
  <si>
    <t>110</t>
  </si>
  <si>
    <t>56</t>
  </si>
  <si>
    <t>70 without drives, plenty in the low, but some in mid and 5 even in high. about 80 i7 units :D</t>
  </si>
  <si>
    <t>20JS 20JT</t>
  </si>
  <si>
    <t>14.0 3x - FHD IPS 250N/700C, FHD IPS Touch 250N/700C?, WQHD IPS 300N/700C</t>
  </si>
  <si>
    <t>45/65W Slim, USB-C</t>
  </si>
  <si>
    <t>2x Int - 2 Cell 23WHr Li-Polymer &amp; 3 Cell 26Whr Li-Ion</t>
  </si>
  <si>
    <t xml:space="preserve"> (6200, 6300, 6500, 6600, 2.3GHz, 2.4GHz) -2.7 -2.8</t>
  </si>
  <si>
    <t>IG - Intel HD520</t>
  </si>
  <si>
    <t>1108</t>
  </si>
  <si>
    <t>470</t>
  </si>
  <si>
    <t>223</t>
  </si>
  <si>
    <t>97</t>
  </si>
  <si>
    <t>126</t>
  </si>
  <si>
    <t>53</t>
  </si>
  <si>
    <t>56 units w/o drives, better, also 126 i7 machines, two with 1TB SSDs, then 31 w/ 512GB. Also a single WQHD listed T470s</t>
  </si>
  <si>
    <t>20HF 20HG</t>
  </si>
  <si>
    <t>7th</t>
  </si>
  <si>
    <t>Kaby Lake</t>
  </si>
  <si>
    <t>DC - 2.5 i5-7200U, 2.6 i5-7300U, 2.7 i7-7500U, 2.8 i7-7600U</t>
  </si>
  <si>
    <t>(7100, 7200, 7300, 7500, 7600, 2.7, 2.8)</t>
  </si>
  <si>
    <t>IG - Intel HD620</t>
  </si>
  <si>
    <t>1109</t>
  </si>
  <si>
    <t>330</t>
  </si>
  <si>
    <t>445</t>
  </si>
  <si>
    <t>560</t>
  </si>
  <si>
    <t>2018 Q1</t>
  </si>
  <si>
    <t>650</t>
  </si>
  <si>
    <t>288 GTO</t>
  </si>
  <si>
    <t>108</t>
  </si>
  <si>
    <t>176</t>
  </si>
  <si>
    <t>under 200 that have i7's, also high chance you'll get an 8th gen system, about 8 1TB systesm, over 50 512GB listings, &amp; 60+ systems w/ 24GB, tbh only 1 system with 20GB RAM, so sellers must be maxing the 8GB soldered systems</t>
  </si>
  <si>
    <t>146</t>
  </si>
  <si>
    <t>20L7 20L8</t>
  </si>
  <si>
    <t>Kabs/ Lake R</t>
  </si>
  <si>
    <t>LV DC/QC</t>
  </si>
  <si>
    <t>2133/2400</t>
  </si>
  <si>
    <t>2x Total - 1x 2280 NVMe PCIe 3.0 x4 + 1x 2242 NVMe</t>
  </si>
  <si>
    <t>14.0 4x - FHD IPS 250N/700C, FHD IPS Privacy Ver, FHD IPS Touch 250N/700C?, WQHD IPS 300N/700C 72%</t>
  </si>
  <si>
    <t>45/65W USB-C</t>
  </si>
  <si>
    <t>1x Int - 6? Cell 57WHr Li-Ion</t>
  </si>
  <si>
    <t>DC  2.5 i5-7200U, 2.6 i5-7300U, QC - 1.6 i5-8250U, 1.7 i5-8350U, 1.8 i7-8550U, 1.9 i7-8650U</t>
  </si>
  <si>
    <t>IG/DG - Intel HD620 or UHD 620, nVidia GeForce MX150 2GB GDDR5 (DG not in EMEA)</t>
  </si>
  <si>
    <t>1110</t>
  </si>
  <si>
    <t>1111</t>
  </si>
  <si>
    <t>430</t>
  </si>
  <si>
    <t>640</t>
  </si>
  <si>
    <t xml:space="preserve"> 850</t>
  </si>
  <si>
    <t>2019 Q1</t>
  </si>
  <si>
    <t>950</t>
  </si>
  <si>
    <t>46</t>
  </si>
  <si>
    <t>54</t>
  </si>
  <si>
    <t>no WQHD WTF?!?!?!, 4 units w/o drives, 52 i7, 16 w/ 32GB RAM, 32 w 16GB, 4 units 1TB &amp; 32 units with 512GB. maybe 5 of these will require work</t>
  </si>
  <si>
    <t>69</t>
  </si>
  <si>
    <t>20NX 20NY</t>
  </si>
  <si>
    <t>8th</t>
  </si>
  <si>
    <t>Whisky Lake</t>
  </si>
  <si>
    <t>LV QC</t>
  </si>
  <si>
    <t>8/16/32</t>
  </si>
  <si>
    <t>8/16/32GB DDR4</t>
  </si>
  <si>
    <t>2400</t>
  </si>
  <si>
    <t>14.0 5x - FHD IPS 250N/700C 45% NTSC, FHD IPS Touch 300N/700C 72% NTSC, FHD Low Pwr 400N/800C 72% NTSC, FHD Privacy Guard 400N/1000C 72% NTSC, WQHD 500N/1500C 100% Adobe Dolby Vis HDR Glossy</t>
  </si>
  <si>
    <t>QC - 1.6 i5-8265U, 1.7 i5-8365U, 1.8 i7-8565U, 1.9 i7-8665U</t>
  </si>
  <si>
    <t>IG - Intel UHD</t>
  </si>
  <si>
    <t>1112</t>
  </si>
  <si>
    <t>525</t>
  </si>
  <si>
    <t>670</t>
  </si>
  <si>
    <t>2019 Q2</t>
  </si>
  <si>
    <t>740</t>
  </si>
  <si>
    <t>7</t>
  </si>
  <si>
    <t>T495s is cucked on ram vs the regular T495 or X395. all units are complete, 7 units with Ryzen 7, 5 w/ 16GB RAM *max*, &amp; only 3 with 512GB SSD</t>
  </si>
  <si>
    <t>18</t>
  </si>
  <si>
    <t>20QJ 20QK</t>
  </si>
  <si>
    <t>AMD 3K</t>
  </si>
  <si>
    <t>Ryzen Pro 3000</t>
  </si>
  <si>
    <t>8/16</t>
  </si>
  <si>
    <t>16GB DDR4</t>
  </si>
  <si>
    <t>2x Total - 1x 2280 NVMe PCIe 3.0 x4, + WWAN 2242 2x4</t>
  </si>
  <si>
    <t>14.0 4x - FHD IPS 250N/700C 45%, FHD IPS Touch 300N/700C 45%, FHD IPS Low Pwr 400N/800C 72%, FHD IPS Privacy Guard 400N/1000C 72% NTSC</t>
  </si>
  <si>
    <t>1x Int - 6? Cell 57WHr Li-polymer</t>
  </si>
  <si>
    <t>QC - 2.1 R5P 3500U, 2.3 R7P 3700U</t>
  </si>
  <si>
    <t>IG - Radeon Vega 8/10 (depents on CPU)</t>
  </si>
  <si>
    <t>1113</t>
  </si>
  <si>
    <t>750</t>
  </si>
  <si>
    <t>1040</t>
  </si>
  <si>
    <t>2020 05</t>
  </si>
  <si>
    <t>1200</t>
  </si>
  <si>
    <t>48</t>
  </si>
  <si>
    <t>No UHD, jesus fuck. 3 no SSDs, 22 i7, 4 1tb, 25 512GB drives &amp; 5 with 32GB RAM &amp; 8 touchscreens :) maybe 3 broken units total</t>
  </si>
  <si>
    <t>58</t>
  </si>
  <si>
    <t>20T0 20T1</t>
  </si>
  <si>
    <t>10th</t>
  </si>
  <si>
    <t>Comet Lake</t>
  </si>
  <si>
    <t>LV 4/6</t>
  </si>
  <si>
    <t>2666</t>
  </si>
  <si>
    <t>Link</t>
  </si>
  <si>
    <t>14.0 5x - FHD IPS 250N/700C 45% NTSC, FHD IPS Low Pwr 300N/800C 72% NTSC, FHD Touch 300N/700C 45% NTSC, FHD IPS TOuch Privacy Guard 500N/1000C 72% NTSC, UHD IPS 500N/1500C 100% DCI-P3 HDR400 Glossy</t>
  </si>
  <si>
    <t>QC - 1.6 i5-10210U, 1.7 i5-10310U, 1.8 i7-10510U, 1.8 i7-10610U, 6C - 1.1 i7-10710U, 1.1 i7-10810U</t>
  </si>
  <si>
    <t>1114</t>
  </si>
  <si>
    <t>700</t>
  </si>
  <si>
    <t>850</t>
  </si>
  <si>
    <t>1 without drive, 8 ryzen 7, 4 1TB units, 8 512GB, 2 32GB RAM units</t>
  </si>
  <si>
    <t>20UH 20UJ</t>
  </si>
  <si>
    <t>AMD 4K</t>
  </si>
  <si>
    <t>Ryzen Pro 4000</t>
  </si>
  <si>
    <t>LV 6/8</t>
  </si>
  <si>
    <t>3200</t>
  </si>
  <si>
    <t>14.0 4x - FHD IPS 250N/700C 45%, FHD IPS Low Pwr 400N/800C 72%, FHD IPS Touch 300N/700C 45%, FHD IPS Privacy Guard 500N/1000C 72% NTSC</t>
  </si>
  <si>
    <t>6C - 2.1 R5P 4650U, 8C - 1.7 R7P 4750U</t>
  </si>
  <si>
    <t>IG - AMD Radeon</t>
  </si>
  <si>
    <t>1115</t>
  </si>
  <si>
    <t>1080</t>
  </si>
  <si>
    <t>1300</t>
  </si>
  <si>
    <t>1640</t>
  </si>
  <si>
    <t>27</t>
  </si>
  <si>
    <t xml:space="preserve">1 wrong result, </t>
  </si>
  <si>
    <t>60</t>
  </si>
  <si>
    <t>20WM 20WN</t>
  </si>
  <si>
    <t>11th</t>
  </si>
  <si>
    <t>Tiger Lake</t>
  </si>
  <si>
    <t>8/16/32GB LPDDR4x</t>
  </si>
  <si>
    <t>4266</t>
  </si>
  <si>
    <t>1x 2280 NVMe PCIe 4.0 x4</t>
  </si>
  <si>
    <t>14.0 5x - FHD IPS 300N/700C 45% NTSC, FHD IPS Low Pwr 400N/800C 72% NTSC, FHD Touch 300N/700C 45% NTSC, FHD IPS Touch Privacy Guard 500N/800C 72% NTSC, UHD IPS 500N/1500C 100% Adobe HDR400</t>
  </si>
  <si>
    <t>QC - 2.4 i5-1135G7, 2.6 i5-1145G7, 2.8 i7-1165G7, 3.0 i7-1185G7</t>
  </si>
  <si>
    <t>IG - Intel Iris Xe</t>
  </si>
  <si>
    <t>1116</t>
  </si>
  <si>
    <t>1400</t>
  </si>
  <si>
    <t>1530</t>
  </si>
  <si>
    <t>8 1tb, BUT 2 2TB machines??, 9 32GB RAM,  9 ryzen 7... that price difference tho, buy new</t>
  </si>
  <si>
    <t>55</t>
  </si>
  <si>
    <t>20XF 20XG</t>
  </si>
  <si>
    <t>AMD 5K</t>
  </si>
  <si>
    <t>LV 4/6/8</t>
  </si>
  <si>
    <t>4266* (R7 5800U has DDR4-3200 mem support, wait wtf, but LPDDR4x memory can work on this thing?)</t>
  </si>
  <si>
    <t>2x Sometimes - 1x 2280 NVMe PCIe 4.0 x4, + WWAN 2242 2x4 if 1.37 BIOS</t>
  </si>
  <si>
    <t>14.0 5x - FHD IPS 300N/700C 45% NTSC, FHD IPS Low Pwr 400N/1200C 72% NTSC, FHD Touch 300N/700C 45% NTSC, FHD IPS TOuch Privacy Guard 500N/1000C 72% NTSC, UHD IPS 500N/1500C 100% Adobe HDR400</t>
  </si>
  <si>
    <t xml:space="preserve">QC - 2.6 R3P 5450U, 6C - 2.3 R5 5600U, 2.3 R5P 5650U, 8C - 1.9 R7 5800U, 1.9 R7P 5850U </t>
  </si>
  <si>
    <t>1117</t>
  </si>
  <si>
    <t>1118</t>
  </si>
  <si>
    <t>13"</t>
  </si>
  <si>
    <t>1119</t>
  </si>
  <si>
    <t>Sleek</t>
  </si>
  <si>
    <t>1120</t>
  </si>
  <si>
    <t>2008 February</t>
  </si>
  <si>
    <t>6 systems fully working</t>
  </si>
  <si>
    <t>6477 6478 4052</t>
  </si>
  <si>
    <t>May 2009</t>
  </si>
  <si>
    <t>8GB DDR2</t>
  </si>
  <si>
    <t>667</t>
  </si>
  <si>
    <t>1x - 1.8" 8mm uSATA I</t>
  </si>
  <si>
    <t xml:space="preserve">13.3" WXGA+ 300N/250C (led backlight), </t>
  </si>
  <si>
    <t>Big B 65W</t>
  </si>
  <si>
    <t xml:space="preserve">3x + 1x ODD - 3 Cell Lithium Polymer, 6 Cell Lithium Ion, + ODD 3 Cell </t>
  </si>
  <si>
    <t xml:space="preserve">DC - 1.2 SL7100, </t>
  </si>
  <si>
    <t>IG - Intel GMA X3100</t>
  </si>
  <si>
    <t>1121</t>
  </si>
  <si>
    <t>2008 August</t>
  </si>
  <si>
    <t>365</t>
  </si>
  <si>
    <t>1</t>
  </si>
  <si>
    <t>Libreboot EX+</t>
  </si>
  <si>
    <t xml:space="preserve">2774 2776 4037 </t>
  </si>
  <si>
    <t>Dec 2009</t>
  </si>
  <si>
    <t>1x - 1.8" 8mm uSATA II</t>
  </si>
  <si>
    <t xml:space="preserve">DC - 1.4 SU9400, 1.6 SU9600, </t>
  </si>
  <si>
    <t>1122</t>
  </si>
  <si>
    <t>2776-27U -3DU</t>
  </si>
  <si>
    <t>2011 Q2</t>
  </si>
  <si>
    <t xml:space="preserve">1286 1291 1293 1294 </t>
  </si>
  <si>
    <t>Full Sandy</t>
  </si>
  <si>
    <t>Dec 2012</t>
  </si>
  <si>
    <t>1x 2.5" 7mm SATA II</t>
  </si>
  <si>
    <t>13.3" HD 350N/300C Gorilla Glass Glossy</t>
  </si>
  <si>
    <t>1x + 1x Add On - 4 Cell 38.4Whr Lithium Polymer + 6 Cell 35.5Whr Slice battery</t>
  </si>
  <si>
    <t>DC - 2.3 i3-2350m, 2.5 i5-2520m, 2.7 i7-2620m, 2.8 i7-2640m</t>
  </si>
  <si>
    <t>IG - Intel HD3000</t>
  </si>
  <si>
    <t>1123</t>
  </si>
  <si>
    <t>1124</t>
  </si>
  <si>
    <t>14"</t>
  </si>
  <si>
    <t>1125</t>
  </si>
  <si>
    <t>Flagship</t>
  </si>
  <si>
    <t>1126</t>
  </si>
  <si>
    <t>140</t>
  </si>
  <si>
    <t>145</t>
  </si>
  <si>
    <t>61</t>
  </si>
  <si>
    <t>84</t>
  </si>
  <si>
    <t>28</t>
  </si>
  <si>
    <t>36 systems without SSDs, 70 systems with i7, 12 with touchscreens and 110 with 8GB RAM (fuck)</t>
  </si>
  <si>
    <t>3440 3444 3448 3460</t>
  </si>
  <si>
    <t>Sandy Bridge</t>
  </si>
  <si>
    <t>LV 2</t>
  </si>
  <si>
    <t>4/8</t>
  </si>
  <si>
    <t>8GB DDR3L</t>
  </si>
  <si>
    <t>1x - m.2-ish 20+6 SATA Proprietary Form Factor</t>
  </si>
  <si>
    <t>14.0" 3x - HD 200N/400C, HD+ 300N/400C, HD+ Touch 270N/400C</t>
  </si>
  <si>
    <t>Big B 90W</t>
  </si>
  <si>
    <t>1x Int - 4 Cell 45.8Whr Lithium Polymer</t>
  </si>
  <si>
    <t>DC - 1.7 i5-3317U, 1.8 i5-3337U, 1.8 i5-3427U, 2.0 i7-3667U</t>
  </si>
  <si>
    <t>IG - Intel HD4000</t>
  </si>
  <si>
    <t>1127</t>
  </si>
  <si>
    <t>197</t>
  </si>
  <si>
    <t>l16GB RAM (except one avail with an i5??), 28 4GB &amp; 88 8GB untis &amp; 3 512GB. old search had "-no", which nixed about 50 results. Funny thing is that the average prices were higher, 100, 170, 260 &amp; 370 respectively. however i forgot this is the worst one to buy, 5 1440p screens, past mid to EX+</t>
  </si>
  <si>
    <t>133</t>
  </si>
  <si>
    <t>20A7 20A8</t>
  </si>
  <si>
    <t>Haswell</t>
  </si>
  <si>
    <t>1x - m.2 2280 SATA III (B+M key)</t>
  </si>
  <si>
    <t>14.0" 3x - HD+ 250N/700C, WQHD IPS 300N/700C, + Touch WQHD and/or HD+?</t>
  </si>
  <si>
    <t>2x Rectangle - 45W, 65W</t>
  </si>
  <si>
    <t>1x Int - 8 Cell 45Whr Lithium Polymer</t>
  </si>
  <si>
    <t>IG 2x - Intel HD4400, HD5000 (wait what)</t>
  </si>
  <si>
    <t>1128</t>
  </si>
  <si>
    <t>440</t>
  </si>
  <si>
    <t>335</t>
  </si>
  <si>
    <t>177</t>
  </si>
  <si>
    <t>162</t>
  </si>
  <si>
    <t>Low end may not have SSD, big price difference from gen 2fucking shit. 130 i7s, 5 WQHD &amp; 15 1440 (devations of 2560x1440 w/w/o space or hypen, once 1440p, thats the buzzword), 1 1TB, 2 2TB, 17 16GB machines, and finally 6 that are the best i7 16GB WQHD/1440, 2 below high price, 4 at/above it.</t>
  </si>
  <si>
    <t>20BS 20BT</t>
  </si>
  <si>
    <t>4/8/16</t>
  </si>
  <si>
    <t>16GB DDR3L</t>
  </si>
  <si>
    <t>1866</t>
  </si>
  <si>
    <t>1x - m.2 2280 NVMe 2x4</t>
  </si>
  <si>
    <t>14.0" 3x - FHD 300N/400C, FHD Touch 250N/400C?, WQHD IPS 300N/700C, WQHD IPS Touch 270N/700C?</t>
  </si>
  <si>
    <t>1x Int - 8 Cell 50Whr Lithium Polymer</t>
  </si>
  <si>
    <t>DC - 2.2 i5-5200U, 2.3 i5-5300U, 2.4 i7-5500U, 2.6 i7-5600U</t>
  </si>
  <si>
    <t>IG - intel HD5500</t>
  </si>
  <si>
    <t>1129</t>
  </si>
  <si>
    <t>1130</t>
  </si>
  <si>
    <t>245</t>
  </si>
  <si>
    <t>380</t>
  </si>
  <si>
    <t>These may be mixed with X1C5 machines, thanks to same CPUs. However 185 hits on "4th" out of 240-ish listings... 120 i7, 78 16GB, 1 1TB, 2/10 wqhd/1440p, over 35 units without SSD, up to mid price.</t>
  </si>
  <si>
    <t>51</t>
  </si>
  <si>
    <t>20FB 20FC</t>
  </si>
  <si>
    <t>16GB LPDDR3</t>
  </si>
  <si>
    <t>1x - m.2 2280 NVMe 3x4</t>
  </si>
  <si>
    <t>14.0" 3x - FHD IPS 300N/700C, WQHD IPS 300N/700C 72%</t>
  </si>
  <si>
    <t>1x Int - 4 Cell 52Whr Lithium Polymer</t>
  </si>
  <si>
    <t>DC - 2.3 i5-6200U, 2.4 i5-6300U, 2.5 i7-6500U, 2.6 i7-6600U</t>
  </si>
  <si>
    <t>1131</t>
  </si>
  <si>
    <t>105</t>
  </si>
  <si>
    <t>30</t>
  </si>
  <si>
    <t>no notes, fuck this model</t>
  </si>
  <si>
    <t>20K3 20K4</t>
  </si>
  <si>
    <t>2x USB-C - 45W, 65W</t>
  </si>
  <si>
    <t>1x Int - 3 Cell 57Whr Li-Polymer</t>
  </si>
  <si>
    <t>1132</t>
  </si>
  <si>
    <t>320</t>
  </si>
  <si>
    <t>480</t>
  </si>
  <si>
    <t>660</t>
  </si>
  <si>
    <t>74</t>
  </si>
  <si>
    <t>26</t>
  </si>
  <si>
    <t xml:space="preserve">7 units missing drives below low and in mid price. 70 i7 units, 33 16GB, 1 1TB, 5 512GB, 5 WQHD vs 1 1440 unit. </t>
  </si>
  <si>
    <t>20HQ 20HR</t>
  </si>
  <si>
    <t>1133</t>
  </si>
  <si>
    <t>680</t>
  </si>
  <si>
    <t>830</t>
  </si>
  <si>
    <t>212</t>
  </si>
  <si>
    <t>94</t>
  </si>
  <si>
    <t>39</t>
  </si>
  <si>
    <t>"only" 10 units w/o drives, 130 with i7, 130 16GB, 20 1TB, 16 WQHD &amp; 14 1440p, last one with this display. 650+ for ultimate. Only 5 units came with an i5-7300 in title... :D</t>
  </si>
  <si>
    <t>20KG 20KH</t>
  </si>
  <si>
    <t>7th / 8th Gen</t>
  </si>
  <si>
    <t xml:space="preserve">Kaby Lake/ R </t>
  </si>
  <si>
    <t>LV 2/4</t>
  </si>
  <si>
    <t>1866/2133</t>
  </si>
  <si>
    <t>14.0" 4x - FHD WVA 300N/700C 72%, FHD WVA Touch 300N/700C? 72%, WQHD WVA 300N/700C 72%, WQHD WVA 500N/1500C 100% Dolby HDR</t>
  </si>
  <si>
    <t>1x Int - ? Cell 57Whr Li-Ion</t>
  </si>
  <si>
    <t>DC - 2.6 i5-7300U, 1.6 i5-8250U, 1.7 i5-8350U, 1.8 i7-8550U, 1.9 i7-8650U</t>
  </si>
  <si>
    <t>IG 2x - Intel HD620, UHD620</t>
  </si>
  <si>
    <t>1134</t>
  </si>
  <si>
    <t>7th gen systems only have 8GB RAM, also out of out 12? MTMs had WQHD</t>
  </si>
  <si>
    <t>1135</t>
  </si>
  <si>
    <t>696</t>
  </si>
  <si>
    <t>2019</t>
  </si>
  <si>
    <t>59</t>
  </si>
  <si>
    <t>136</t>
  </si>
  <si>
    <t>about 50 i7, 45 16GB, 11 1TB, 25 512GB, 7 UHD, 5 4K, the latter two are used interchangably, so it might be more or less (and they put 2160p too...)</t>
  </si>
  <si>
    <t>20QD 20QE</t>
  </si>
  <si>
    <t>8th Gen</t>
  </si>
  <si>
    <t>Kaby Lake R</t>
  </si>
  <si>
    <t>LV 4</t>
  </si>
  <si>
    <t>14.0" 5x - FHD IPS Touch 300N/700C 72% NTSC, FHD IPS 400N/1000C 72% NTSC Privacy Guard, FHD IPS 400N/800C 72% NTSC Low Power, WQHD IPS 300N/700C 72% NTSC, UHD IPS 500N/1400C 90% Dolby Vision HDR 400 Glossy</t>
  </si>
  <si>
    <t>1x Int - ? Cell 51Whr Li-Ion</t>
  </si>
  <si>
    <t>QC - 1.6 i5-8265U, 1.6 i5-8365U, 1.8 i7-8565U, 1.9 i7-8665U</t>
  </si>
  <si>
    <t>1136</t>
  </si>
  <si>
    <t>630</t>
  </si>
  <si>
    <t>800</t>
  </si>
  <si>
    <t xml:space="preserve">mixed with other machines, </t>
  </si>
  <si>
    <t>20R1 20R2</t>
  </si>
  <si>
    <t>Ice Lake</t>
  </si>
  <si>
    <t>QC - 1.6 i5-10210U, 1.8 i7-10510U, 6C - 1.1 i7-10710U</t>
  </si>
  <si>
    <t>10th not in EMEA</t>
  </si>
  <si>
    <t>1137</t>
  </si>
  <si>
    <t>1070</t>
  </si>
  <si>
    <t>1350</t>
  </si>
  <si>
    <t>2020</t>
  </si>
  <si>
    <t>1550</t>
  </si>
  <si>
    <t>33</t>
  </si>
  <si>
    <t>66 i7, 50 16GB 23 UHD/4K, 20 1TB. Only 2 machines that had no drives, 2 with broken screens &amp; maybe 5 that needed an OS install.</t>
  </si>
  <si>
    <t>20U9 20UA</t>
  </si>
  <si>
    <t>14.0" 5x - FHD IPS 400N/800C 72% NTSC, FHD IPS Touch 400N/700C 72% NTSC, FHD IPS Touch 500N/1000C 72% NTSC Privacy Guard, WQHD IPS 300N/1000C 72% NTSC, UHD IPS Glossy 500N/1500C 90% DCI-P3 Dolby Vision HDR 400</t>
  </si>
  <si>
    <t>1x Int - ? Cell 51Whr Li-Polymer</t>
  </si>
  <si>
    <t>1138</t>
  </si>
  <si>
    <t>1520</t>
  </si>
  <si>
    <t>1844</t>
  </si>
  <si>
    <t>2021 03</t>
  </si>
  <si>
    <t>2222</t>
  </si>
  <si>
    <t>164</t>
  </si>
  <si>
    <t>I had 10 more results when adding "11th" but its gonna fuck up x1C11...  no broken units, no unis missing drives. 100ish i7 units, 70 16GB, 20 32GB which go about 1800 &amp; up, 44 512GB, 45 1TB &amp; 1 2TB. bout 7 WQXGA units, but they use 4K+ or UHD+ as verbage... RIP old thinkpad lingo</t>
  </si>
  <si>
    <t>20XW 20XX</t>
  </si>
  <si>
    <t>32GB LPDDR4x</t>
  </si>
  <si>
    <t>1x - m.2 2280 NVMe 4x4</t>
  </si>
  <si>
    <t>14.0" 4x 16:10 - WUXGA IPS 400N/1000C 100% sRGB Low Pwr &amp; blue light, WUXGA IPS Touch 400N/1000C 100% sRGB Low Pwr &amp; blue light, WUXGA IPS Touch 500N/1000C 100% sRGB Low Power &amp; Privacy Guard, WQUXGA IPS Glossy 500N/1500C 100% DCI-P3 Blue Light &amp; HDR 400</t>
  </si>
  <si>
    <t>1x Int - ? Cell 37Whr Li-Polymer</t>
  </si>
  <si>
    <t>Healing Bios...</t>
  </si>
  <si>
    <t>1139</t>
  </si>
  <si>
    <t>1.6 i5-10210U, 1.7 i5-10310U, 1.8 i7-10510U, 1.8 i7-10610U</t>
  </si>
  <si>
    <t>X1 Carbon (i5-10310U, 2020, 8th, Gen8) -8GB -6th -7th -no</t>
  </si>
  <si>
    <t>1140</t>
  </si>
  <si>
    <t>X1 Yoga - 2-in-1</t>
  </si>
  <si>
    <t>1141</t>
  </si>
  <si>
    <t>14" 16:9</t>
  </si>
  <si>
    <t>1142</t>
  </si>
  <si>
    <t>230</t>
  </si>
  <si>
    <t>340</t>
  </si>
  <si>
    <t>144</t>
  </si>
  <si>
    <t>29</t>
  </si>
  <si>
    <t>A few "lot of" X1 Tablets in the bottom and some Titanium yoga are in here (which I ignored). 60 i7, 85 8GB, 12 16GB, 20 512GB SSD, 6 WQHD &amp; 0 OLED.... at least in the title, those 6 WQHD might be an OLED version But I'm not going to check (because if I did so now, I will have to chech every fucking time). However I did come across one that was OLED via MTM as a cheap BIN but im not sure...</t>
  </si>
  <si>
    <t>123</t>
  </si>
  <si>
    <t>20FQ 20FR</t>
  </si>
  <si>
    <t>14.0" 3x - FHD IPS Touch 270N/700C, WQHD IPS 270N/700C, WQHD OLED 300N/2,000,000C</t>
  </si>
  <si>
    <t xml:space="preserve">2x Int - 4 Cell 52Whr Li-Polymer, 56Whr (OLED models) </t>
  </si>
  <si>
    <t>1143</t>
  </si>
  <si>
    <t>255</t>
  </si>
  <si>
    <t>370</t>
  </si>
  <si>
    <t>460</t>
  </si>
  <si>
    <t>600</t>
  </si>
  <si>
    <t>ok this and Yoga 3 results are fucked bc i was hungry and angery thanks to 2 lazyfuck dudes who are takng an extended break while women are doing the heavy lifting for them. there's a few $1000 'Straya units sold by thinkbuyer... but nah too much for EX+ imo. 6 WQHD, 13 1440p, 1 OLED (2 more if that straya seller), 100 i7 units, 65-ish 16GB machines, 40-ish 512GB, 3 1 units (1 mid, 2 hi)</t>
  </si>
  <si>
    <t>65</t>
  </si>
  <si>
    <t>20JD 20JE 20JF 20JG</t>
  </si>
  <si>
    <t>14.0" 4x - FHD IPS 300N/700C 72% Glossy, FHD IPS Narrow Bezel 300N/700C 72% Glossy, WQHD IPS 300N/700C 72% Glossy, WQHD OLED Glossy 300N/54,000C 100% Anti-Smudge</t>
  </si>
  <si>
    <t>1x Int - 4 Cell 56Whr Li-Polymer</t>
  </si>
  <si>
    <t>1144</t>
  </si>
  <si>
    <t>610</t>
  </si>
  <si>
    <t>77</t>
  </si>
  <si>
    <t>70 i7, 60 16GB, 40 512GB, 15 WQHD/1440, 3 1TB, 3 w/o Drives, about 8 without OS. 1 w/o HDD &amp; one w/o OS.</t>
  </si>
  <si>
    <t>20LD 20LE 20LF 20LG</t>
  </si>
  <si>
    <t>14.0" 3x - FHD WVA 300N/700C 72%, WQHD WVA 300N/700C 72%, WQHD WVA 500N/1500C 100% Dolby HDR</t>
  </si>
  <si>
    <t>1x Int - ? Cell 54Whr Li-Ion</t>
  </si>
  <si>
    <t>1145</t>
  </si>
  <si>
    <t>2019 06</t>
  </si>
  <si>
    <t>8/10th Gen</t>
  </si>
  <si>
    <t>Ice/Kaby Lake R</t>
  </si>
  <si>
    <t>14.0" 4x - FHD IPS Touch 400N/800C anti-smudge &amp; Low Power 72% NTSC, FHD IPS Touch 400N/1000C Anti-Smudge &amp; Privacy Guard 72% NTSC, WQHD IPS Touch 300N/800C Anti-Smudge 72% NTSC, UHD IPS 500N/1400C 90% Anti-Smudge Dolby Vision HDR4000</t>
  </si>
  <si>
    <t>QC - 1.6 i5-8265U, 1.6 i5-8365U, 1.8 i7-8565U, 1.9 i7-8665U, 1.6 i5-10210U, 1.8 i7-10510U, 6C - 1.1 i7-10710U</t>
  </si>
  <si>
    <t>1146</t>
  </si>
  <si>
    <t>505</t>
  </si>
  <si>
    <t>805</t>
  </si>
  <si>
    <t>1150</t>
  </si>
  <si>
    <t>21</t>
  </si>
  <si>
    <t>EX+ is NIB, 17 i7, 9 16GB, 5 512GB, 2 1TB. 5 WQHD (of which 3 have 1440)</t>
  </si>
  <si>
    <t>35</t>
  </si>
  <si>
    <t>20QF 20QG</t>
  </si>
  <si>
    <t>1147</t>
  </si>
  <si>
    <t>1266</t>
  </si>
  <si>
    <t>Did my best to avoid X1C5 units, so some 4th gen machines may be missing? one 5th gen unit did come thru, so its ommited OFC&gt; no broken or msising machines, still can get these new or refurb'd w/ warranty</t>
  </si>
  <si>
    <t>20SA 20SB</t>
  </si>
  <si>
    <t>1148</t>
  </si>
  <si>
    <t>710</t>
  </si>
  <si>
    <t>1171</t>
  </si>
  <si>
    <t>wtf these are cheaper?? and they are newer? lmafo, even the high/EX+ price is pushing it haha, units avail at mid &amp; below. 14 i7, 18 16GB, 11 512GB, 1 1TB. 35 sold but 23 shown...</t>
  </si>
  <si>
    <t>41</t>
  </si>
  <si>
    <t>20UB 20UC</t>
  </si>
  <si>
    <t>Link?</t>
  </si>
  <si>
    <t>14" FHD WVA 400N/700C, FHD WVA P-Guard 500N/1000C 72% NTSC, WQHD WVA 300N/1000C 72% NTSC, 4K UHD WVA 500N/1500C 90% DCI-P3 Dolby HDR400</t>
  </si>
  <si>
    <t>1149</t>
  </si>
  <si>
    <t>14" 16:10</t>
  </si>
  <si>
    <t>910</t>
  </si>
  <si>
    <t>1440</t>
  </si>
  <si>
    <t>2050</t>
  </si>
  <si>
    <t>2250</t>
  </si>
  <si>
    <t>17 i7, 18 16GB, 2 32GB (EX+ ofc), 13 512GB, 8 1TB, 1 2TB. 7 WQUXGA. no broken lappies</t>
  </si>
  <si>
    <t>20XY 20Y0</t>
  </si>
  <si>
    <t>14" 16:10 4x - WUXGA IPS Touch 400N/1000C Low Power &amp; blue light 100% sRGB, WUXGA IPS 400N/1000C Low Power &amp; blue light 100% sRGB, WUXGA IPS 500N/1000C Anti-Smudge, Low Power &amp; Privacy Guard 100% sRGB, WQUXGA 500N/1500C 100% DCI-P3 Blue Light HDR400</t>
  </si>
  <si>
    <t>1x Int - ? Cell 57Whr Li-Polymer</t>
  </si>
  <si>
    <t>1151</t>
  </si>
  <si>
    <t>1152</t>
  </si>
  <si>
    <t>Titanium (thinness)</t>
  </si>
  <si>
    <t>1153</t>
  </si>
  <si>
    <t>13.5" 3:2</t>
  </si>
  <si>
    <t>1154</t>
  </si>
  <si>
    <t>915</t>
  </si>
  <si>
    <t>1344</t>
  </si>
  <si>
    <t>idk about these prices</t>
  </si>
  <si>
    <t>44</t>
  </si>
  <si>
    <t>20QA 20QB</t>
  </si>
  <si>
    <t>ULV 4</t>
  </si>
  <si>
    <t>16GB LPDDR4x</t>
  </si>
  <si>
    <r>
      <rPr>
        <rFont val="Calibri"/>
        <color theme="1"/>
        <sz val="12.0"/>
      </rPr>
      <t xml:space="preserve">1x - m.2 </t>
    </r>
    <r>
      <rPr>
        <rFont val="Calibri"/>
        <b/>
        <color theme="1"/>
        <sz val="12.0"/>
      </rPr>
      <t xml:space="preserve">2242 </t>
    </r>
    <r>
      <rPr>
        <rFont val="Calibri"/>
        <color theme="1"/>
        <sz val="12.0"/>
      </rPr>
      <t>NVMe 3x4</t>
    </r>
  </si>
  <si>
    <t>PDF</t>
  </si>
  <si>
    <t>13.5" 3:2 QHD+ 450N/1200C 72% NTSC Dolby Vision</t>
  </si>
  <si>
    <t>65W USB-C</t>
  </si>
  <si>
    <t>1x Int - ? Cell 44.5Whr Li-Polymer</t>
  </si>
  <si>
    <t>QC - 1.8 i5-1130G7, 1.8 i5-1140G7, 2.1 i7-1160G7, 2.2 i7-1180G7</t>
  </si>
  <si>
    <t>1155</t>
  </si>
  <si>
    <t>1156</t>
  </si>
  <si>
    <t>Folding Screen</t>
  </si>
  <si>
    <t>1157</t>
  </si>
  <si>
    <t>13.3" 4:3</t>
  </si>
  <si>
    <t>1158</t>
  </si>
  <si>
    <t>935</t>
  </si>
  <si>
    <t>1395</t>
  </si>
  <si>
    <t>1822</t>
  </si>
  <si>
    <t>2021</t>
  </si>
  <si>
    <t>2100</t>
  </si>
  <si>
    <t>2 512GB systems, otherwise always 256GB. the low price is an auction that had an issue with glue on the back? i guess the rear cover goes wonky after awhile.</t>
  </si>
  <si>
    <t>20RK 20RL</t>
  </si>
  <si>
    <t>ARM</t>
  </si>
  <si>
    <t>Lakefield</t>
  </si>
  <si>
    <t>ULV 1+4</t>
  </si>
  <si>
    <t>8GB LPDDR3x</t>
  </si>
  <si>
    <t>1x - m.2 2242 NVMe 3x4</t>
  </si>
  <si>
    <t>13.3" 4:3 QXGA OLED Touch 300N/5000C 95% DCI-P3</t>
  </si>
  <si>
    <t>65W USB-C (why???)</t>
  </si>
  <si>
    <t>1x Int - ? Cell 50Whr Li-Polymer</t>
  </si>
  <si>
    <t>5C - 1.4 i5-L16G7</t>
  </si>
  <si>
    <t>1159</t>
  </si>
  <si>
    <t>1160</t>
  </si>
  <si>
    <t>Nano (lightness)</t>
  </si>
  <si>
    <t>1161</t>
  </si>
  <si>
    <t>13" 16:10</t>
  </si>
  <si>
    <t>1162</t>
  </si>
  <si>
    <t>975</t>
  </si>
  <si>
    <t>1500</t>
  </si>
  <si>
    <t>high/EX+ is bothced bc this ithing is new. 20 i7 units, 22 16GB units, 9 1TB machines, over $1370</t>
  </si>
  <si>
    <t>98</t>
  </si>
  <si>
    <t>20UN 20UQ</t>
  </si>
  <si>
    <t>Borked</t>
  </si>
  <si>
    <r>
      <rPr>
        <rFont val="Calibri"/>
        <color theme="1"/>
        <sz val="12.0"/>
      </rPr>
      <t xml:space="preserve">1x - m.2 </t>
    </r>
    <r>
      <rPr>
        <rFont val="Calibri"/>
        <b/>
        <color theme="1"/>
        <sz val="12.0"/>
      </rPr>
      <t xml:space="preserve">2242 </t>
    </r>
    <r>
      <rPr>
        <rFont val="Calibri"/>
        <color theme="1"/>
        <sz val="12.0"/>
      </rPr>
      <t>NVMe 3x4</t>
    </r>
  </si>
  <si>
    <t>13.0" 16:10 2x - 2K IPS 450N/1000C 100% sRGB Low power, 2K IPS Touch 450N/1000C 100% sRGB Low Power</t>
  </si>
  <si>
    <t>45W USB-C</t>
  </si>
  <si>
    <t>1x Int - ? Cell 48Whr Li-Polymer</t>
  </si>
  <si>
    <t>1163</t>
  </si>
  <si>
    <t>1164</t>
  </si>
  <si>
    <t>Slate Tablet - KB Dock</t>
  </si>
  <si>
    <t>1165</t>
  </si>
  <si>
    <t>11" 6:9</t>
  </si>
  <si>
    <t>30 helix units total with wide search, the most expensive are Gen 1's and the first two cheapest are as is Gen 2's lol</t>
  </si>
  <si>
    <t>1166</t>
  </si>
  <si>
    <t xml:space="preserve">5 8GB &amp; 7 i7 units. Man fuck using the 4GB i5-3337U, shit was so slooooow, but the display was bomb AF. Problems these things are the keyboard dock battery. </t>
  </si>
  <si>
    <t>24</t>
  </si>
  <si>
    <t>3698 3701 3702</t>
  </si>
  <si>
    <t>1x - mSATA</t>
  </si>
  <si>
    <t>ze germans</t>
  </si>
  <si>
    <t xml:space="preserve">11.6" -  FHD IPS Touch Glossy 350N/800C Corning Gorilla Glass (Some have wacom digitizer compatibility&gt;&gt;&gt;) </t>
  </si>
  <si>
    <t>65W Slim</t>
  </si>
  <si>
    <t>1x Int + 1x Keyboard Batt - Int 3 Cell 42Whr Li-Polymer, + 4 Cell 28Whr Li-Polymer in Pro Keyboard</t>
  </si>
  <si>
    <t>DC - 1.8 i3-3217U, 1.8 i5-3337U, 1.8 i5-3427U, 2.0 i7-3667U</t>
  </si>
  <si>
    <t>1167</t>
  </si>
  <si>
    <t>avail units are much more expensive, but when they actually get sold? Cheaper than Gen 1, and I think its an availability issue. 3 8GB units</t>
  </si>
  <si>
    <t>20CG 20CH</t>
  </si>
  <si>
    <t>Core M Broadwell</t>
  </si>
  <si>
    <t>ULV 2</t>
  </si>
  <si>
    <t>8GB LPDDR3</t>
  </si>
  <si>
    <t>1x - m.2 2280 NVMe 3x2?</t>
  </si>
  <si>
    <t xml:space="preserve">11.6" - FHD IPS Touch Glossy 370N/800C Corning Gorilla Glass  </t>
  </si>
  <si>
    <t>1x USB-ish - 36W</t>
  </si>
  <si>
    <t>1x Int + 1x Keyboard Batt - Int 2 Cell 35Whr Li-Polymer, + 4 Cell 26Whr Li-Polymer in Pro Keyboard</t>
  </si>
  <si>
    <t>DC - 0.8 m3-5Y10, 0.8 m-5Y10C, 1.1 m3-5Y70, 1.2 m3-5Y71</t>
  </si>
  <si>
    <t>IG - Intel HD5300</t>
  </si>
  <si>
    <t>1168</t>
  </si>
  <si>
    <t>1169</t>
  </si>
  <si>
    <t>12" 3:2</t>
  </si>
  <si>
    <t>1170</t>
  </si>
  <si>
    <t>Revised search, 7 listings instead of 4... 1 mis-titled. 415 is actually an avail listing, but otherwise all of these are obtainable BIN at these prices!</t>
  </si>
  <si>
    <t>20GG</t>
  </si>
  <si>
    <t>Core M Skylake</t>
  </si>
  <si>
    <t>12.0" 3:2 - FHD+ IPS Glossy? 360N/800C Corning Gorilla Glass</t>
  </si>
  <si>
    <t>USB-C 45W</t>
  </si>
  <si>
    <t>1x Int - ? Cell 37Whr Lithium Polymer</t>
  </si>
  <si>
    <t>DC - 0.9 m3-6Y30, 1.1 m5-6Y54, 1.1 m5-6Y57, 1.2 m7-6Y75</t>
  </si>
  <si>
    <t>(6Y)</t>
  </si>
  <si>
    <t>IG - Intel HD515</t>
  </si>
  <si>
    <t>350</t>
  </si>
  <si>
    <t>492</t>
  </si>
  <si>
    <t>avail units at Mid/high price, 1 16GB, all others are 8GB, no 4GB, all units working.</t>
  </si>
  <si>
    <t>20JB 20JC</t>
  </si>
  <si>
    <t>Core M Kaby Lake</t>
  </si>
  <si>
    <t>Revised search, more results</t>
  </si>
  <si>
    <t>12.0" 3:2 - FHD+ IPS Glossy 360N/800C Corning Gorilla Glass</t>
  </si>
  <si>
    <t>DC - 1.0 m3-7Y30, 1.2 i5-7Y54, 1.2 i5-7Y57, 1.3 i7-7Y75</t>
  </si>
  <si>
    <t>(7Y)</t>
  </si>
  <si>
    <t>IG - Intel HD615</t>
  </si>
  <si>
    <t>1172</t>
  </si>
  <si>
    <t>13" 3:2</t>
  </si>
  <si>
    <t>1173</t>
  </si>
  <si>
    <t>530</t>
  </si>
  <si>
    <t>880</t>
  </si>
  <si>
    <t xml:space="preserve">15 units on old search, 27 now :) </t>
  </si>
  <si>
    <t>20KJ</t>
  </si>
  <si>
    <t>13.0" 3:2 - QHD+ IPS 400N/1200C Anti-Smudge &amp; Corning Gorilla Glass</t>
  </si>
  <si>
    <t>1x Int - ? Cell 42Whr Li-Polymer</t>
  </si>
  <si>
    <t>QC - 1.5 i5-8250U, 1.7 i5-8350U, 1.8 i7-8550U, 1.9 i7-8650U</t>
  </si>
  <si>
    <t>(8250, 8350, 8550, 8650)</t>
  </si>
  <si>
    <t>IG - Intel UHD620</t>
  </si>
  <si>
    <t>1174</t>
  </si>
  <si>
    <t>1175</t>
  </si>
  <si>
    <t>12.3" 3:2</t>
  </si>
  <si>
    <t>1176</t>
  </si>
  <si>
    <t>X12 Detachable</t>
  </si>
  <si>
    <t>1180</t>
  </si>
  <si>
    <t>2021 1</t>
  </si>
  <si>
    <t>new system, they are literally putting "400 Nits" as if it helps sales. lmafo love it</t>
  </si>
  <si>
    <t>34</t>
  </si>
  <si>
    <t>???? only PDF</t>
  </si>
  <si>
    <t>3733/4266</t>
  </si>
  <si>
    <t>12.3" FHD+ IPS Touch 400N/1500C 100% sRGB Corning Gorilla Glass 5</t>
  </si>
  <si>
    <t xml:space="preserve">DC - 2.5 i3-1110G4, QC - 1.8 i5-1130G7, 1.8 i5-1140G7, 2.1 i7-1160G7, 2.2 i7-1180G7 </t>
  </si>
  <si>
    <t>IG - Intel UHD (i3), Iris Xe</t>
  </si>
  <si>
    <t>1177</t>
  </si>
  <si>
    <t>1178</t>
  </si>
  <si>
    <t>Extreme (gaming)</t>
  </si>
  <si>
    <t>1179</t>
  </si>
  <si>
    <t>15.6" 16:9</t>
  </si>
  <si>
    <t>X1 Extreme</t>
  </si>
  <si>
    <t>1010</t>
  </si>
  <si>
    <t>imo what CPU is redundant, anyways 3 units with 64GB RAM which are at high/ex+ prices. nly one dGPU so really if you actually need CPU performance, nab the i7</t>
  </si>
  <si>
    <t>20MF 20MG</t>
  </si>
  <si>
    <t>Coffee Lake Q</t>
  </si>
  <si>
    <t>64GB DDR4</t>
  </si>
  <si>
    <t>2x - m.2 2280 NVMe 3x4</t>
  </si>
  <si>
    <t>15.6" 3x - FHD WVA 300N/700C 72%, UHD WVA 400N/1200C 100% Anti-Smudge Dolby HDR, UHD WVA Touch 400N?/1200C?</t>
  </si>
  <si>
    <t>Rectangle 135W</t>
  </si>
  <si>
    <t>1x Int - ? Cell  80Whr Li-Polymer</t>
  </si>
  <si>
    <t>QC - 2.3 i5-8300H, 2.5 i5-8400H, 6C - 2.2 i7-8750H, 2.6 i7-8850H</t>
  </si>
  <si>
    <t>DG - Intel UHD, nVidia GeForce GTX 1050 Ti Max-Q 4GB GDDR5</t>
  </si>
  <si>
    <t>1181</t>
  </si>
  <si>
    <t>X1 Extreme G2</t>
  </si>
  <si>
    <t>920</t>
  </si>
  <si>
    <t>2 only witn 64GB.... 6 i9</t>
  </si>
  <si>
    <t>52</t>
  </si>
  <si>
    <t>20QV 20QW</t>
  </si>
  <si>
    <t>15.6" 4x - FHD IPS 300N/700C 72% NTSC, 500N/1200C 72% NTSC, UHD HDR Dolby IPS 500N/1200C 100% Adobe, Glossy UHD OLED Touch 400-500N/100,000C 100% DCI-P3 Dolby HDR antismudge antiglare</t>
  </si>
  <si>
    <t>2x Rectangle - 135W, 170W (for i9 only)</t>
  </si>
  <si>
    <t>QC - 2.4 i5-9400H, 2.5 i5-9400H, 6C - 2.6 i7-9750H, 2.6 i7-9850H, 8C - 2.3 i9-9880H</t>
  </si>
  <si>
    <t>IG/DG - Intel UHD, nVidia GeForce GTX 1650 Ti Max-Q 4GB GDDR6</t>
  </si>
  <si>
    <t>1182</t>
  </si>
  <si>
    <t>X1 Extreme G3</t>
  </si>
  <si>
    <t>1750</t>
  </si>
  <si>
    <t>2020 08 Q3</t>
  </si>
  <si>
    <t>2000</t>
  </si>
  <si>
    <t>49</t>
  </si>
  <si>
    <t>20TK 20TL</t>
  </si>
  <si>
    <t>2933</t>
  </si>
  <si>
    <t>PDF only</t>
  </si>
  <si>
    <t>15.6" 4x - FHD WVA 300N/700C 72% NTSC, FHD WVA 500N/800C 72% NTSC Dolby HDR, UHD WVA 600N/1400C 100% Adobe Dolby HDR, UHD OLEDTouch 400-540N/100,000C 100% DCI-P3 Dolby HDR &amp; Anti-smudge</t>
  </si>
  <si>
    <t>2.6 i5-10400H, 2.6 i7-10750H, 2.7 i7-10850H, 2.4 i9-10885H</t>
  </si>
  <si>
    <t>QC - 2.6 i5-10400H, 6C - 2.6 i7-10750H, 2.7 i7-10850H, 2.4 i9-10885H</t>
  </si>
  <si>
    <t>1183</t>
  </si>
  <si>
    <t>16.0" 16:10</t>
  </si>
  <si>
    <t>1184</t>
  </si>
  <si>
    <t>1700</t>
  </si>
  <si>
    <t>2800</t>
  </si>
  <si>
    <t>Super new, BIN 1700 available, but goes up 1900 next result. Still new, most sales are from ellen_mouse</t>
  </si>
  <si>
    <t>20Y5 20Y6</t>
  </si>
  <si>
    <t>1x + 1x if shit - m.2 2280 NVMe 4x4 + 2280 3x4 (if UHD or 3050 GPU)</t>
  </si>
  <si>
    <t>16.0" 16:10 3x - WQXGA IPS 400N/1200C 100% sRGB Blue Light, WQUXGA IPS 600N/1500C 100% Adobe Blue Light Dobly HDR400, WQUXGA IPS Touch 600N/1500C 100% Adobe Blue Light Dolby HDR400</t>
  </si>
  <si>
    <t>3x Rectangle - 135W (UHD), 170W (RTX 3050Ti), 230W (the better dGPUs that you shoud be shilling for)</t>
  </si>
  <si>
    <t>1x Int - ? Cell 90Whr Li-Polymer</t>
  </si>
  <si>
    <t>8C - 2.3 i7-11800H, 2.5 i7-11850H, 2.6 i9-11950H</t>
  </si>
  <si>
    <t xml:space="preserve">IG, DG 4x - Intel UHD, nVidia GeForce RTX3050 Ti 4GB GDDR6, RTX 3060 6GB GDDR6, RTX 3070 8GB GDDR6, RTX 3080 16GB GDDR6 </t>
  </si>
  <si>
    <t>1185</t>
  </si>
  <si>
    <t>1186</t>
  </si>
  <si>
    <t>1187</t>
  </si>
  <si>
    <t>1188</t>
  </si>
  <si>
    <t>1189</t>
  </si>
  <si>
    <t>1190</t>
  </si>
  <si>
    <t>1191</t>
  </si>
  <si>
    <t>1192</t>
  </si>
  <si>
    <t>1193</t>
  </si>
  <si>
    <t>1194</t>
  </si>
  <si>
    <t>1195</t>
  </si>
  <si>
    <t>1196</t>
  </si>
  <si>
    <t>Primary</t>
  </si>
  <si>
    <t>1.8"</t>
  </si>
  <si>
    <t>uSATA</t>
  </si>
  <si>
    <t>8mm</t>
  </si>
  <si>
    <t>T400s, T410s</t>
  </si>
  <si>
    <t>X300, X301</t>
  </si>
  <si>
    <t>No mSATA</t>
  </si>
  <si>
    <t>2.5"</t>
  </si>
  <si>
    <t>SATA III</t>
  </si>
  <si>
    <t>w/ mSATA</t>
  </si>
  <si>
    <t>T430u, T431s</t>
  </si>
  <si>
    <t>w/ mSATA (or m.2 SATA 2242?)</t>
  </si>
  <si>
    <t>T440s, T450s</t>
  </si>
  <si>
    <t>w/ m.2 2242 SATA</t>
  </si>
  <si>
    <t>m.2?</t>
  </si>
  <si>
    <t>20+6 pin SATA</t>
  </si>
  <si>
    <t>m.2</t>
  </si>
  <si>
    <t>SATA III B+M</t>
  </si>
  <si>
    <t>NVMe 2x4</t>
  </si>
  <si>
    <t>Helix 2?</t>
  </si>
  <si>
    <t>NVMe 3x4</t>
  </si>
  <si>
    <t>T460s, T470s, T480s, T490s, T495s, T14s G1</t>
  </si>
  <si>
    <t>X1C4 to X1C8,</t>
  </si>
  <si>
    <t>X1 Nano, X1 Titanium, X1 Fold, X12 Detachable</t>
  </si>
  <si>
    <t>NVMe 4x4</t>
  </si>
  <si>
    <t>T14s G2</t>
  </si>
  <si>
    <t>X1C9, X1E4</t>
  </si>
  <si>
    <t>X1 Extreme G1, G2, G3</t>
  </si>
  <si>
    <t>NVMe 2x4 (no SATA)</t>
  </si>
  <si>
    <t>T480s</t>
  </si>
  <si>
    <t>NVMe 3x2 (not SATA)</t>
  </si>
  <si>
    <t>T480s WWAN</t>
  </si>
  <si>
    <t>NVMe 2x4 (SATA OK)</t>
  </si>
  <si>
    <t>T495s, T14s1a,</t>
  </si>
  <si>
    <t>T490 &amp; X390 use same mobo</t>
  </si>
  <si>
    <t>NVMe 2x4 (idk sata)_</t>
  </si>
  <si>
    <t xml:space="preserve">X1C6, X1C7, </t>
  </si>
  <si>
    <t>X1C7</t>
  </si>
  <si>
    <t>Bios BS</t>
  </si>
  <si>
    <t>T14s2a</t>
  </si>
  <si>
    <t>X1E4 (if shitty GPU)</t>
  </si>
  <si>
    <t>None</t>
  </si>
  <si>
    <t>No WWAN SSD</t>
  </si>
  <si>
    <t>T460s, T470s, T14s Intels</t>
  </si>
  <si>
    <t>T14s AMD G2</t>
  </si>
  <si>
    <t>T400s, T410s, X300, X301, X1</t>
  </si>
  <si>
    <t>14.1"</t>
  </si>
  <si>
    <t>WXGA</t>
  </si>
  <si>
    <t>WXGA+ Touch</t>
  </si>
  <si>
    <t>13.3"</t>
  </si>
  <si>
    <t>FHD IPS Touch</t>
  </si>
  <si>
    <t>WQHD IPS</t>
  </si>
  <si>
    <t>UHD IPS</t>
  </si>
  <si>
    <t>14.0"</t>
  </si>
  <si>
    <t>HD</t>
  </si>
  <si>
    <t>TN</t>
  </si>
  <si>
    <t>IPS</t>
  </si>
  <si>
    <t>IPS Privacy Guard</t>
  </si>
  <si>
    <t>Normal</t>
  </si>
  <si>
    <t>100% Adobe HDR Glossy</t>
  </si>
  <si>
    <t>Glossy 1% DCI-P3</t>
  </si>
  <si>
    <t>Glossy 1% Adobe</t>
  </si>
  <si>
    <t>T430u</t>
  </si>
  <si>
    <t>T431s*</t>
  </si>
  <si>
    <t>T440s</t>
  </si>
  <si>
    <t>T450s</t>
  </si>
  <si>
    <t>T460s?</t>
  </si>
  <si>
    <t>T470s</t>
  </si>
  <si>
    <t>T490s*</t>
  </si>
  <si>
    <t>T495s</t>
  </si>
  <si>
    <t>T14s1i*</t>
  </si>
  <si>
    <t>T14s1a*</t>
  </si>
  <si>
    <t>T14s2i</t>
  </si>
  <si>
    <t>T14s2a*</t>
  </si>
  <si>
    <t>* means at least 400 Nits luminance and 800:1 Contrast ratio</t>
  </si>
  <si>
    <t>WXGA Glossy</t>
  </si>
  <si>
    <t>HD+ Touch</t>
  </si>
  <si>
    <t>FHD TN</t>
  </si>
  <si>
    <t>FHD IPS</t>
  </si>
  <si>
    <t xml:space="preserve">FHD IPS </t>
  </si>
  <si>
    <t>FHD+ IPS Touch</t>
  </si>
  <si>
    <t>WUXGA</t>
  </si>
  <si>
    <t>100% sRGB</t>
  </si>
  <si>
    <t>Touch 100% sRGB</t>
  </si>
  <si>
    <t>2K</t>
  </si>
  <si>
    <t>2K Touch</t>
  </si>
  <si>
    <t>QXGA Touch</t>
  </si>
  <si>
    <t>QHD* Touch</t>
  </si>
  <si>
    <t>WQXGA IPS</t>
  </si>
  <si>
    <t>QHD+ Touch</t>
  </si>
  <si>
    <t>UHD</t>
  </si>
  <si>
    <t>UHD IPS Glossy</t>
  </si>
  <si>
    <t>UHD IPS Touch</t>
  </si>
  <si>
    <t>UHD OLED Touch</t>
  </si>
  <si>
    <t>WQUXGA IPS</t>
  </si>
  <si>
    <t>Glossy Gorilla Glass</t>
  </si>
  <si>
    <t>Normal &lt; 72% NTSC</t>
  </si>
  <si>
    <t>100% NTSC Dolby HDR</t>
  </si>
  <si>
    <t>OLED</t>
  </si>
  <si>
    <t>Low Pwr &amp; Blue Filter</t>
  </si>
  <si>
    <t>Low Pwr &amp; Privacy Guard</t>
  </si>
  <si>
    <t>Low Pwr 100% sRGB</t>
  </si>
  <si>
    <t>Folding OLED</t>
  </si>
  <si>
    <t>Blue Filter 100% Adobe</t>
  </si>
  <si>
    <t>Corning Glass</t>
  </si>
  <si>
    <t>72% NTSC</t>
  </si>
  <si>
    <t>90% DCI-P3</t>
  </si>
  <si>
    <t>GLossy 100% DCI-P3</t>
  </si>
  <si>
    <t>low pwr blue light</t>
  </si>
  <si>
    <t>Blue Light 100% Adobe</t>
  </si>
  <si>
    <t>1920 x 1200</t>
  </si>
  <si>
    <t>2160 x 1350</t>
  </si>
  <si>
    <t>2048 x 1536</t>
  </si>
  <si>
    <t>2256 x 1504</t>
  </si>
  <si>
    <t>2560 x 1600</t>
  </si>
  <si>
    <t>3000 x 2000</t>
  </si>
  <si>
    <t>3840 x 2160</t>
  </si>
  <si>
    <t>3840 x 2400</t>
  </si>
  <si>
    <t>16:9</t>
  </si>
  <si>
    <t>X1 Carbon 1</t>
  </si>
  <si>
    <t>X1 Carbon 2</t>
  </si>
  <si>
    <t>X1C2?</t>
  </si>
  <si>
    <t>X1 Carbon 3</t>
  </si>
  <si>
    <t>X1C3?</t>
  </si>
  <si>
    <t>X1 Carbon 4</t>
  </si>
  <si>
    <t>X1 Carbon 5</t>
  </si>
  <si>
    <t>X1C5</t>
  </si>
  <si>
    <t>X1 Carbon 6</t>
  </si>
  <si>
    <t>X1 Carbon 7</t>
  </si>
  <si>
    <t>X1C7`</t>
  </si>
  <si>
    <t>X1 Carbon 8</t>
  </si>
  <si>
    <t>X1C8`</t>
  </si>
  <si>
    <t>X1C8*</t>
  </si>
  <si>
    <t>X1 Carbon 9</t>
  </si>
  <si>
    <t>16:10</t>
  </si>
  <si>
    <t>X1 Yoga1</t>
  </si>
  <si>
    <t>X1Y1!</t>
  </si>
  <si>
    <t>X1 Yoga2</t>
  </si>
  <si>
    <t>X1Y2 2x</t>
  </si>
  <si>
    <t>X1 Yoga3</t>
  </si>
  <si>
    <t>X1Y3 2x*</t>
  </si>
  <si>
    <t>X1 Yoga4</t>
  </si>
  <si>
    <t>X1Y4</t>
  </si>
  <si>
    <t>X1 Yoga5</t>
  </si>
  <si>
    <t>X1Y5*</t>
  </si>
  <si>
    <t>X1 Yoga6</t>
  </si>
  <si>
    <t>X1Y6 2x</t>
  </si>
  <si>
    <t>X1Y6</t>
  </si>
  <si>
    <t>13.5"</t>
  </si>
  <si>
    <t>X1 Titanium 1</t>
  </si>
  <si>
    <t>3:2</t>
  </si>
  <si>
    <t>X1Ti1`</t>
  </si>
  <si>
    <t>15.6"</t>
  </si>
  <si>
    <t>X1 Extreme 1</t>
  </si>
  <si>
    <t>X1 Extreme 2</t>
  </si>
  <si>
    <t>X1E2 2x*</t>
  </si>
  <si>
    <t>X1 Extreme 3</t>
  </si>
  <si>
    <t>X1E3 2x`</t>
  </si>
  <si>
    <t>X1 Extreme 4</t>
  </si>
  <si>
    <t>X1 Tablet 1</t>
  </si>
  <si>
    <t>3:2 12"</t>
  </si>
  <si>
    <t>X1T1</t>
  </si>
  <si>
    <t>X1 Tablet 2</t>
  </si>
  <si>
    <t>X1 Tablet 3</t>
  </si>
  <si>
    <t>3:2 13"</t>
  </si>
  <si>
    <t>X1 Nano 1</t>
  </si>
  <si>
    <t>16:10 13"</t>
  </si>
  <si>
    <t>X1 Fold 1</t>
  </si>
  <si>
    <t>4:3</t>
  </si>
  <si>
    <t>X1F1</t>
  </si>
  <si>
    <t>System</t>
  </si>
  <si>
    <t>Cost</t>
  </si>
  <si>
    <t>Cost1</t>
  </si>
  <si>
    <t>50 - 120</t>
  </si>
  <si>
    <t>link</t>
  </si>
  <si>
    <t>Cost2</t>
  </si>
  <si>
    <t>T400s, T410s, X301</t>
  </si>
  <si>
    <t>20 - 60</t>
  </si>
  <si>
    <r>
      <rPr>
        <rFont val="Arial"/>
        <color rgb="FF1155CC"/>
        <u/>
      </rPr>
      <t>link</t>
    </r>
    <r>
      <rPr>
        <rFont val="Arial"/>
        <color rgb="FF1155CC"/>
        <u/>
      </rPr>
      <t>link</t>
    </r>
  </si>
  <si>
    <t>Cost3</t>
  </si>
  <si>
    <t>22 - 45</t>
  </si>
  <si>
    <t>1x8GB</t>
  </si>
  <si>
    <t>Cost4</t>
  </si>
  <si>
    <t>16gb</t>
  </si>
  <si>
    <t>T420s, T430s, T430u</t>
  </si>
  <si>
    <t>48 - 90</t>
  </si>
  <si>
    <t>2x8GB</t>
  </si>
  <si>
    <t>Cost5</t>
  </si>
  <si>
    <t>50 - 80</t>
  </si>
  <si>
    <t>Cost6</t>
  </si>
  <si>
    <t>25 - 50</t>
  </si>
  <si>
    <t>Cost7</t>
  </si>
  <si>
    <t>49 - 90</t>
  </si>
  <si>
    <t>1x16GB</t>
  </si>
  <si>
    <t>Cost8</t>
  </si>
  <si>
    <t>X1E1 thru 4</t>
  </si>
  <si>
    <t>200 - 360</t>
  </si>
  <si>
    <t>64GB 2x32</t>
  </si>
  <si>
    <t>Cost9</t>
  </si>
  <si>
    <t>Cost10</t>
  </si>
  <si>
    <t>Cost11</t>
  </si>
  <si>
    <t>Cost12</t>
  </si>
  <si>
    <t>Cost13</t>
  </si>
  <si>
    <t>Cost14</t>
  </si>
  <si>
    <t>Cost15</t>
  </si>
  <si>
    <t>Cost16</t>
  </si>
  <si>
    <t>Cost17</t>
  </si>
  <si>
    <t>S1</t>
  </si>
  <si>
    <t>MHz1</t>
  </si>
  <si>
    <t>DDR Type 1</t>
  </si>
  <si>
    <t>Max-ish1</t>
  </si>
  <si>
    <t>Cost18</t>
  </si>
  <si>
    <t>S17</t>
  </si>
  <si>
    <t>MHz2</t>
  </si>
  <si>
    <t>DDR Type 2</t>
  </si>
  <si>
    <t>Max-ish2</t>
  </si>
  <si>
    <t>Cost19</t>
  </si>
  <si>
    <t>S18</t>
  </si>
  <si>
    <t>MHz3</t>
  </si>
  <si>
    <t>DDR Type 3</t>
  </si>
  <si>
    <t>Max-ish3</t>
  </si>
  <si>
    <t>Cost20</t>
  </si>
  <si>
    <t>S2</t>
  </si>
  <si>
    <t>MHz8</t>
  </si>
  <si>
    <t>DDR Type 8</t>
  </si>
  <si>
    <t>Max-ish4</t>
  </si>
  <si>
    <t>Cost21</t>
  </si>
  <si>
    <t>S19</t>
  </si>
  <si>
    <t>MHz4</t>
  </si>
  <si>
    <t>DDR Type 4</t>
  </si>
  <si>
    <t>Max-ish5</t>
  </si>
  <si>
    <t>Cost22</t>
  </si>
  <si>
    <t>S20</t>
  </si>
  <si>
    <t>MHz6</t>
  </si>
  <si>
    <t>DDR Type 5</t>
  </si>
  <si>
    <t>Max-ish6</t>
  </si>
  <si>
    <t>Cost23</t>
  </si>
  <si>
    <t>S21</t>
  </si>
  <si>
    <t>MHz7</t>
  </si>
  <si>
    <t>DDR Type 6</t>
  </si>
  <si>
    <t>Max-ish7</t>
  </si>
  <si>
    <t>Cost24</t>
  </si>
  <si>
    <t>S6</t>
  </si>
  <si>
    <t>MHz14</t>
  </si>
  <si>
    <t>DDR Type 14</t>
  </si>
  <si>
    <t>Max-ish8</t>
  </si>
  <si>
    <t>Cost25</t>
  </si>
  <si>
    <t>S22</t>
  </si>
  <si>
    <t>MHz18</t>
  </si>
  <si>
    <t>DDR Type 18</t>
  </si>
  <si>
    <t>Max-ish9</t>
  </si>
  <si>
    <t>Cost26</t>
  </si>
  <si>
    <t>S23</t>
  </si>
  <si>
    <t>MHz19</t>
  </si>
  <si>
    <t>DDR Type 19</t>
  </si>
  <si>
    <t>Max-ish10</t>
  </si>
  <si>
    <t>Cost27</t>
  </si>
  <si>
    <t>S24</t>
  </si>
  <si>
    <t>MHz21</t>
  </si>
  <si>
    <t>DDR Type 21</t>
  </si>
  <si>
    <t>Max-ish11</t>
  </si>
  <si>
    <t>Cost28</t>
  </si>
  <si>
    <t>S3</t>
  </si>
  <si>
    <t>MHz5</t>
  </si>
  <si>
    <t>DDR Type 7</t>
  </si>
  <si>
    <t>Max-ish12</t>
  </si>
  <si>
    <t>Cost29</t>
  </si>
  <si>
    <t>S4</t>
  </si>
  <si>
    <t>MHz9</t>
  </si>
  <si>
    <t>DDR Type 9</t>
  </si>
  <si>
    <t>Max-ish13</t>
  </si>
  <si>
    <t>Cost30</t>
  </si>
  <si>
    <t>S5</t>
  </si>
  <si>
    <t>MHz10</t>
  </si>
  <si>
    <t>DDR Type 11</t>
  </si>
  <si>
    <t>Max-ish14</t>
  </si>
  <si>
    <t>Cost31</t>
  </si>
  <si>
    <t>S8</t>
  </si>
  <si>
    <t>MHz22</t>
  </si>
  <si>
    <t>DDR Type 22</t>
  </si>
  <si>
    <t>Max-ish15</t>
  </si>
  <si>
    <t>Cost32</t>
  </si>
  <si>
    <t>S7</t>
  </si>
  <si>
    <t>MHz11</t>
  </si>
  <si>
    <t>DDR Type 10</t>
  </si>
  <si>
    <t>Max-ish16</t>
  </si>
  <si>
    <t>Cost33</t>
  </si>
  <si>
    <t>X1C5, X1C6, X1C6*, X1Y1, X1Y2,</t>
  </si>
  <si>
    <t>S9</t>
  </si>
  <si>
    <t>MHz12</t>
  </si>
  <si>
    <t>DDR Type 12</t>
  </si>
  <si>
    <t>Max-ish17</t>
  </si>
  <si>
    <t>Cost34</t>
  </si>
  <si>
    <t>X1C6, X1C7, X1C8, X1T3, X1Y3, X1Y4, X1Y5</t>
  </si>
  <si>
    <t>S10</t>
  </si>
  <si>
    <t>MHz13</t>
  </si>
  <si>
    <t>DDR Type 13</t>
  </si>
  <si>
    <t>Max-ish18</t>
  </si>
  <si>
    <t>Cost35</t>
  </si>
  <si>
    <t>X1Ti1Y1, X1N1,</t>
  </si>
  <si>
    <t>S12</t>
  </si>
  <si>
    <t>MHz23</t>
  </si>
  <si>
    <t>DDR Type 23</t>
  </si>
  <si>
    <t>Max-ish19</t>
  </si>
  <si>
    <t>Cost36</t>
  </si>
  <si>
    <t xml:space="preserve">T495s, </t>
  </si>
  <si>
    <t>S11</t>
  </si>
  <si>
    <t>MHz15</t>
  </si>
  <si>
    <t>DDR Type 15</t>
  </si>
  <si>
    <t>Max-ish20</t>
  </si>
  <si>
    <t>Cost37</t>
  </si>
  <si>
    <t>S13</t>
  </si>
  <si>
    <t>MHz16</t>
  </si>
  <si>
    <t>DDR Type 16</t>
  </si>
  <si>
    <t>Max-ish21</t>
  </si>
  <si>
    <t>Cost38</t>
  </si>
  <si>
    <t>S14</t>
  </si>
  <si>
    <t>MHz17</t>
  </si>
  <si>
    <t>DDR Type 17</t>
  </si>
  <si>
    <t>Max-ish22</t>
  </si>
  <si>
    <t>Cost39</t>
  </si>
  <si>
    <t>S15</t>
  </si>
  <si>
    <t>MHz20</t>
  </si>
  <si>
    <t>DDR Type 20</t>
  </si>
  <si>
    <t>Max-ish23</t>
  </si>
  <si>
    <t>Cost40</t>
  </si>
  <si>
    <t>S16</t>
  </si>
  <si>
    <t>MHz24</t>
  </si>
  <si>
    <t>DDR Type 24</t>
  </si>
  <si>
    <t>Max-ish24</t>
  </si>
  <si>
    <t>Cost41</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</si>
</sst>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yyyy mmmm"/>
    <numFmt numFmtId="165" formatCode="m/d"/>
  </numFmts>
  <fonts count="109">
    <font>
      <sz val="10.0"/>
      <color rgb="FF000000"/>
      <name val="Arial"/>
      <scheme val="minor"/>
    </font>
    <font>
      <sz val="14.0"/>
      <color rgb="FFCCCCCC"/>
      <name val="Lora"/>
    </font>
    <font>
      <sz val="14.0"/>
      <color rgb="FF40EA4D"/>
      <name val="Lora"/>
    </font>
    <font>
      <sz val="14.0"/>
      <color rgb="FFEAD1DC"/>
      <name val="Lora"/>
    </font>
    <font>
      <sz val="14.0"/>
      <color rgb="FFEFEFEF"/>
      <name val="Lora"/>
    </font>
    <font>
      <b/>
      <sz val="14.0"/>
      <color rgb="FFCCCCCC"/>
      <name val="Lora"/>
    </font>
    <font>
      <b/>
      <sz val="18.0"/>
      <color rgb="FFEAD1DC"/>
      <name val="Lora"/>
    </font>
    <font>
      <b/>
      <sz val="14.0"/>
      <color rgb="FFCCCCCC"/>
      <name val="Docs-Lora"/>
    </font>
    <font>
      <color theme="1"/>
      <name val="Arial"/>
    </font>
    <font>
      <b/>
      <u/>
      <sz val="24.0"/>
      <color rgb="FFCCCCCC"/>
      <name val="Docs-Lora"/>
    </font>
    <font>
      <sz val="11.0"/>
      <color rgb="FFEFEFEF"/>
      <name val="Lora"/>
    </font>
    <font>
      <b/>
      <sz val="14.0"/>
      <color rgb="FFEAD1DC"/>
      <name val="Lora"/>
    </font>
    <font>
      <color theme="1"/>
      <name val="Arial"/>
      <scheme val="minor"/>
    </font>
    <font>
      <color rgb="FFF3F3F3"/>
      <name val="Arial"/>
      <scheme val="minor"/>
    </font>
    <font>
      <sz val="14.0"/>
      <color rgb="FFF3F3F3"/>
      <name val="Lora"/>
    </font>
    <font>
      <b/>
      <sz val="14.0"/>
      <color rgb="FFF3F3F3"/>
      <name val="Lora"/>
    </font>
    <font>
      <b/>
      <u/>
      <sz val="24.0"/>
      <color rgb="FFCCCCCC"/>
      <name val="Docs-Lora"/>
    </font>
    <font>
      <b/>
      <sz val="14.0"/>
      <color rgb="FF40EA4D"/>
      <name val="Lora"/>
    </font>
    <font>
      <b/>
      <sz val="14.0"/>
      <color rgb="FFEFEFEF"/>
      <name val="Lora"/>
    </font>
    <font>
      <sz val="14.0"/>
      <color rgb="FF00FF00"/>
      <name val="Lora"/>
    </font>
    <font>
      <u/>
      <sz val="14.0"/>
      <color rgb="FF40EA4D"/>
      <name val="Lora"/>
    </font>
    <font>
      <color rgb="FFEFEFEF"/>
      <name val="Arial"/>
    </font>
    <font>
      <u/>
      <sz val="14.0"/>
      <color rgb="FF40EA4D"/>
      <name val="Lora"/>
    </font>
    <font>
      <u/>
      <sz val="14.0"/>
      <color rgb="FF40EA4D"/>
      <name val="Lora"/>
    </font>
    <font>
      <u/>
      <sz val="14.0"/>
      <color rgb="FF40EA4D"/>
      <name val="Lora"/>
    </font>
    <font>
      <sz val="14.0"/>
      <color rgb="FFFFFFFF"/>
      <name val="Lora"/>
    </font>
    <font>
      <sz val="13.0"/>
      <color rgb="FFF3F3F3"/>
      <name val="Lora"/>
    </font>
    <font>
      <sz val="13.0"/>
      <color rgb="FF40EA4D"/>
      <name val="Lora"/>
    </font>
    <font>
      <color rgb="FF00FF00"/>
      <name val="Arial"/>
    </font>
    <font>
      <b/>
      <sz val="14.0"/>
      <color rgb="FF00FF00"/>
      <name val="Lora"/>
    </font>
    <font>
      <u/>
      <sz val="14.0"/>
      <color rgb="FF40EA4D"/>
      <name val="Lora"/>
    </font>
    <font>
      <sz val="12.0"/>
      <color rgb="FF40EA4D"/>
      <name val="Lora"/>
    </font>
    <font>
      <color rgb="FFFFFFFF"/>
      <name val="Arial"/>
    </font>
    <font>
      <u/>
      <sz val="14.0"/>
      <color rgb="FF00FF00"/>
      <name val="Lora"/>
    </font>
    <font>
      <u/>
      <sz val="14.0"/>
      <color rgb="FF40EA4D"/>
      <name val="Lora"/>
    </font>
    <font>
      <u/>
      <sz val="14.0"/>
      <color rgb="FF00FF00"/>
      <name val="Lora"/>
    </font>
    <font>
      <sz val="14.0"/>
      <color rgb="FFCC4125"/>
      <name val="Lora"/>
    </font>
    <font>
      <sz val="12.0"/>
      <color rgb="FFCC4125"/>
      <name val="Lora"/>
    </font>
    <font>
      <sz val="14.0"/>
      <color rgb="FFB6D7A8"/>
      <name val="Lora"/>
    </font>
    <font>
      <sz val="14.0"/>
      <color theme="1"/>
      <name val="Lora"/>
    </font>
    <font>
      <b/>
      <sz val="14.0"/>
      <color rgb="FFD9EAD3"/>
      <name val="Lora"/>
    </font>
    <font>
      <b/>
      <sz val="14.0"/>
      <color rgb="FFCC4125"/>
      <name val="Lora"/>
    </font>
    <font>
      <b/>
      <sz val="14.0"/>
      <color rgb="FFC9DAF8"/>
      <name val="Lora"/>
    </font>
    <font>
      <b/>
      <sz val="14.0"/>
      <color rgb="FFF6B26B"/>
      <name val="Lora"/>
    </font>
    <font>
      <b/>
      <sz val="14.0"/>
      <color rgb="FF6FA8DC"/>
      <name val="Lora"/>
    </font>
    <font>
      <b/>
      <sz val="14.0"/>
      <color rgb="FF00FFFF"/>
      <name val="Lora"/>
    </font>
    <font>
      <b/>
      <sz val="14.0"/>
      <color rgb="FFDD7E6B"/>
      <name val="Lora"/>
    </font>
    <font>
      <i/>
      <u/>
      <sz val="14.0"/>
      <color rgb="FFCC4125"/>
      <name val="Lora"/>
    </font>
    <font>
      <sz val="14.0"/>
      <color rgb="FFD9EAD3"/>
      <name val="Lora"/>
    </font>
    <font>
      <sz val="14.0"/>
      <color rgb="FFF6B26B"/>
      <name val="Lora"/>
    </font>
    <font>
      <sz val="14.0"/>
      <color rgb="FF00FFFF"/>
      <name val="Lora"/>
    </font>
    <font>
      <sz val="14.0"/>
      <color rgb="FFDD7E6B"/>
      <name val="Lora"/>
    </font>
    <font>
      <sz val="14.0"/>
      <color rgb="FF000000"/>
      <name val="Lora"/>
    </font>
    <font>
      <i/>
      <u/>
      <sz val="14.0"/>
      <color rgb="FF000000"/>
      <name val="Lora"/>
    </font>
    <font>
      <sz val="14.0"/>
      <color rgb="FF6FA8DC"/>
      <name val="Lora"/>
    </font>
    <font>
      <sz val="14.0"/>
      <color rgb="FF00FFFF"/>
      <name val="Docs-Lora"/>
    </font>
    <font>
      <sz val="14.0"/>
      <color rgb="FFF6B26B"/>
      <name val="Docs-Lora"/>
    </font>
    <font>
      <color rgb="FF000000"/>
      <name val="Arial"/>
    </font>
    <font>
      <sz val="14.0"/>
      <color rgb="FFD9EAD3"/>
      <name val="Docs-Lora"/>
    </font>
    <font>
      <color rgb="FFF3F3F3"/>
      <name val="Arial"/>
    </font>
    <font>
      <sz val="14.0"/>
      <color rgb="FFCFE2F3"/>
      <name val="Lora"/>
    </font>
    <font>
      <color rgb="FF00FFFF"/>
      <name val="Arial"/>
    </font>
    <font>
      <sz val="14.0"/>
      <color rgb="FFC8B19A"/>
      <name val="Lora"/>
    </font>
    <font>
      <color rgb="FFFFE599"/>
      <name val="Arial"/>
    </font>
    <font>
      <sz val="14.0"/>
      <color rgb="FFD5A6BD"/>
      <name val="Lora"/>
    </font>
    <font>
      <sz val="14.0"/>
      <color rgb="FFFFE599"/>
      <name val="Lora"/>
    </font>
    <font>
      <i/>
      <u/>
      <sz val="14.0"/>
      <color rgb="FFF3F3F3"/>
      <name val="Lora"/>
    </font>
    <font>
      <i/>
      <u/>
      <sz val="14.0"/>
      <color rgb="FF00FF00"/>
      <name val="Lora"/>
    </font>
    <font>
      <i/>
      <u/>
      <sz val="14.0"/>
      <color rgb="FFF3F3F3"/>
      <name val="Lora"/>
    </font>
    <font>
      <i/>
      <u/>
      <sz val="14.0"/>
      <color rgb="FFF3F3F3"/>
      <name val="Lora"/>
    </font>
    <font>
      <sz val="14.0"/>
      <color rgb="FFE6B8AF"/>
      <name val="Lora"/>
    </font>
    <font>
      <sz val="14.0"/>
      <color rgb="FFD9D9D9"/>
      <name val="Lora"/>
    </font>
    <font>
      <sz val="12.0"/>
      <color rgb="FFCCCCCC"/>
      <name val="Lora"/>
    </font>
    <font>
      <sz val="14.0"/>
      <color theme="1"/>
      <name val="Arial"/>
    </font>
    <font>
      <sz val="12.0"/>
      <color theme="1"/>
      <name val="Calibri"/>
    </font>
    <font>
      <sz val="12.0"/>
      <color rgb="FFC27BA0"/>
      <name val="Calibri"/>
    </font>
    <font>
      <i/>
      <sz val="12.0"/>
      <color rgb="FFC27BA0"/>
      <name val="Calibri"/>
    </font>
    <font>
      <b/>
      <sz val="24.0"/>
      <color rgb="FF9900FF"/>
      <name val="Calibri"/>
    </font>
    <font>
      <b/>
      <sz val="12.0"/>
      <color rgb="FF980000"/>
      <name val="Calibri"/>
    </font>
    <font>
      <u/>
      <sz val="12.0"/>
      <color rgb="FF1155CC"/>
      <name val="Calibri"/>
    </font>
    <font>
      <u/>
      <sz val="12.0"/>
      <color rgb="FF1155CC"/>
      <name val="Calibri"/>
    </font>
    <font>
      <u/>
      <sz val="12.0"/>
      <color rgb="FF1155CC"/>
      <name val="Calibri"/>
    </font>
    <font>
      <u/>
      <sz val="12.0"/>
      <color rgb="FF0000FF"/>
      <name val="Calibri"/>
    </font>
    <font>
      <u/>
      <sz val="12.0"/>
      <color rgb="FF1155CC"/>
      <name val="Calibri"/>
    </font>
    <font>
      <i/>
      <u/>
      <sz val="12.0"/>
      <color rgb="FF1155CC"/>
      <name val="Calibri"/>
    </font>
    <font>
      <i/>
      <sz val="12.0"/>
      <color rgb="FF4A86E8"/>
      <name val="Calibri"/>
    </font>
    <font>
      <i/>
      <u/>
      <sz val="12.0"/>
      <color rgb="FF4A86E8"/>
      <name val="Calibri"/>
    </font>
    <font>
      <u/>
      <sz val="12.0"/>
      <color rgb="FF1155CC"/>
      <name val="Calibri"/>
    </font>
    <font>
      <u/>
      <sz val="12.0"/>
      <color rgb="FF1155CC"/>
      <name val="Calibri"/>
    </font>
    <font>
      <sz val="12.0"/>
      <color rgb="FF000000"/>
      <name val="Calibri"/>
    </font>
    <font>
      <u/>
      <sz val="12.0"/>
      <color rgb="FF1155CC"/>
      <name val="Calibri"/>
    </font>
    <font>
      <i/>
      <u/>
      <sz val="12.0"/>
      <color rgb="FF4A86E8"/>
      <name val="Calibri"/>
    </font>
    <font>
      <u/>
      <sz val="12.0"/>
      <color rgb="FF1155CC"/>
      <name val="Calibri"/>
    </font>
    <font>
      <u/>
      <sz val="12.0"/>
      <color rgb="FF1155CC"/>
      <name val="Calibri"/>
    </font>
    <font>
      <u/>
      <sz val="12.0"/>
      <color rgb="FF1155CC"/>
      <name val="Calibri"/>
    </font>
    <font>
      <sz val="12.0"/>
      <color theme="4"/>
      <name val="Calibri"/>
    </font>
    <font>
      <sz val="12.0"/>
      <color rgb="FF4285F4"/>
      <name val="Calibri"/>
    </font>
    <font>
      <u/>
      <sz val="12.0"/>
      <color rgb="FF1155CC"/>
      <name val="Calibri"/>
    </font>
    <font>
      <u/>
      <sz val="12.0"/>
      <color rgb="FF0000FF"/>
      <name val="Calibri"/>
    </font>
    <font>
      <u/>
      <sz val="12.0"/>
      <color rgb="FF1155CC"/>
      <name val="Calibri"/>
    </font>
    <font>
      <u/>
      <sz val="12.0"/>
      <color rgb="FF1155CC"/>
      <name val="Calibri"/>
    </font>
    <font>
      <u/>
      <sz val="12.0"/>
      <color rgb="FF0000FF"/>
      <name val="Calibri"/>
    </font>
    <font>
      <u/>
      <sz val="12.0"/>
      <color rgb="FF0000FF"/>
      <name val="Calibri"/>
    </font>
    <font>
      <u/>
      <color rgb="FF1155CC"/>
    </font>
    <font>
      <u/>
      <color rgb="FF1155CC"/>
      <name val="Arial"/>
    </font>
    <font>
      <u/>
      <color rgb="FF1155CC"/>
      <name val="Arial"/>
    </font>
    <font>
      <u/>
      <sz val="12.0"/>
      <color rgb="FF1155CC"/>
      <name val="Calibri"/>
    </font>
    <font>
      <u/>
      <sz val="12.0"/>
      <color rgb="FF1155CC"/>
      <name val="Calibri"/>
    </font>
    <font>
      <u/>
      <sz val="12.0"/>
      <color rgb="FF1155CC"/>
      <name val="Calibri"/>
    </font>
  </fonts>
  <fills count="55">
    <fill>
      <patternFill patternType="none"/>
    </fill>
    <fill>
      <patternFill patternType="lightGray"/>
    </fill>
    <fill>
      <patternFill patternType="solid">
        <fgColor rgb="FF298971"/>
        <bgColor rgb="FF298971"/>
      </patternFill>
    </fill>
    <fill>
      <patternFill patternType="solid">
        <fgColor rgb="FFD07B23"/>
        <bgColor rgb="FFD07B23"/>
      </patternFill>
    </fill>
    <fill>
      <patternFill patternType="solid">
        <fgColor rgb="FF266656"/>
        <bgColor rgb="FF266656"/>
      </patternFill>
    </fill>
    <fill>
      <patternFill patternType="solid">
        <fgColor rgb="FF1F4C40"/>
        <bgColor rgb="FF1F4C40"/>
      </patternFill>
    </fill>
    <fill>
      <patternFill patternType="solid">
        <fgColor rgb="FF3E652A"/>
        <bgColor rgb="FF3E652A"/>
      </patternFill>
    </fill>
    <fill>
      <patternFill patternType="solid">
        <fgColor rgb="FF304D22"/>
        <bgColor rgb="FF304D22"/>
      </patternFill>
    </fill>
    <fill>
      <patternFill patternType="solid">
        <fgColor rgb="FF203216"/>
        <bgColor rgb="FF203216"/>
      </patternFill>
    </fill>
    <fill>
      <patternFill patternType="solid">
        <fgColor rgb="FF282828"/>
        <bgColor rgb="FF282828"/>
      </patternFill>
    </fill>
    <fill>
      <patternFill patternType="solid">
        <fgColor rgb="FF393939"/>
        <bgColor rgb="FF393939"/>
      </patternFill>
    </fill>
    <fill>
      <patternFill patternType="solid">
        <fgColor rgb="FF4C4C4C"/>
        <bgColor rgb="FF4C4C4C"/>
      </patternFill>
    </fill>
    <fill>
      <patternFill patternType="solid">
        <fgColor rgb="FF585858"/>
        <bgColor rgb="FF585858"/>
      </patternFill>
    </fill>
    <fill>
      <patternFill patternType="solid">
        <fgColor rgb="FF656565"/>
        <bgColor rgb="FF656565"/>
      </patternFill>
    </fill>
    <fill>
      <patternFill patternType="solid">
        <fgColor rgb="FF747474"/>
        <bgColor rgb="FF747474"/>
      </patternFill>
    </fill>
    <fill>
      <patternFill patternType="solid">
        <fgColor rgb="FF2D4451"/>
        <bgColor rgb="FF2D4451"/>
      </patternFill>
    </fill>
    <fill>
      <patternFill patternType="solid">
        <fgColor rgb="FF254D65"/>
        <bgColor rgb="FF254D65"/>
      </patternFill>
    </fill>
    <fill>
      <patternFill patternType="solid">
        <fgColor rgb="FF4F3D63"/>
        <bgColor rgb="FF4F3D63"/>
      </patternFill>
    </fill>
    <fill>
      <patternFill patternType="solid">
        <fgColor rgb="FF23658C"/>
        <bgColor rgb="FF23658C"/>
      </patternFill>
    </fill>
    <fill>
      <patternFill patternType="solid">
        <fgColor rgb="FF06024B"/>
        <bgColor rgb="FF06024B"/>
      </patternFill>
    </fill>
    <fill>
      <patternFill patternType="solid">
        <fgColor rgb="FF660000"/>
        <bgColor rgb="FF660000"/>
      </patternFill>
    </fill>
    <fill>
      <patternFill patternType="solid">
        <fgColor rgb="FF287DAE"/>
        <bgColor rgb="FF287DAE"/>
      </patternFill>
    </fill>
    <fill>
      <patternFill patternType="solid">
        <fgColor rgb="FF191664"/>
        <bgColor rgb="FF191664"/>
      </patternFill>
    </fill>
    <fill>
      <patternFill patternType="solid">
        <fgColor rgb="FF6E1C0C"/>
        <bgColor rgb="FF6E1C0C"/>
      </patternFill>
    </fill>
    <fill>
      <patternFill patternType="solid">
        <fgColor rgb="FF2E94CF"/>
        <bgColor rgb="FF2E94CF"/>
      </patternFill>
    </fill>
    <fill>
      <patternFill patternType="solid">
        <fgColor rgb="FF282479"/>
        <bgColor rgb="FF282479"/>
      </patternFill>
    </fill>
    <fill>
      <patternFill patternType="solid">
        <fgColor rgb="FFA3140F"/>
        <bgColor rgb="FFA3140F"/>
      </patternFill>
    </fill>
    <fill>
      <patternFill patternType="solid">
        <fgColor rgb="FFB45F06"/>
        <bgColor rgb="FFB45F06"/>
      </patternFill>
    </fill>
    <fill>
      <patternFill patternType="solid">
        <fgColor theme="1"/>
        <bgColor theme="1"/>
      </patternFill>
    </fill>
    <fill>
      <patternFill patternType="solid">
        <fgColor rgb="FF000000"/>
        <bgColor rgb="FF000000"/>
      </patternFill>
    </fill>
    <fill>
      <patternFill patternType="solid">
        <fgColor rgb="FF1A1A1A"/>
        <bgColor rgb="FF1A1A1A"/>
      </patternFill>
    </fill>
    <fill>
      <patternFill patternType="solid">
        <fgColor rgb="FFCCCCCC"/>
        <bgColor rgb="FFCCCCCC"/>
      </patternFill>
    </fill>
    <fill>
      <patternFill patternType="solid">
        <fgColor rgb="FF0B5394"/>
        <bgColor rgb="FF0B5394"/>
      </patternFill>
    </fill>
    <fill>
      <patternFill patternType="solid">
        <fgColor rgb="FF351C75"/>
        <bgColor rgb="FF351C75"/>
      </patternFill>
    </fill>
    <fill>
      <patternFill patternType="solid">
        <fgColor rgb="FFB4A7D6"/>
        <bgColor rgb="FFB4A7D6"/>
      </patternFill>
    </fill>
    <fill>
      <patternFill patternType="solid">
        <fgColor rgb="FF0C343D"/>
        <bgColor rgb="FF0C343D"/>
      </patternFill>
    </fill>
    <fill>
      <patternFill patternType="solid">
        <fgColor rgb="FFD9D9D9"/>
        <bgColor rgb="FFD9D9D9"/>
      </patternFill>
    </fill>
    <fill>
      <patternFill patternType="solid">
        <fgColor rgb="FF134F5C"/>
        <bgColor rgb="FF134F5C"/>
      </patternFill>
    </fill>
    <fill>
      <patternFill patternType="solid">
        <fgColor rgb="FF293E4B"/>
        <bgColor rgb="FF293E4B"/>
      </patternFill>
    </fill>
    <fill>
      <patternFill patternType="solid">
        <fgColor rgb="FF5B0F00"/>
        <bgColor rgb="FF5B0F00"/>
      </patternFill>
    </fill>
    <fill>
      <patternFill patternType="solid">
        <fgColor rgb="FF274E13"/>
        <bgColor rgb="FF274E13"/>
      </patternFill>
    </fill>
    <fill>
      <patternFill patternType="solid">
        <fgColor rgb="FF08052D"/>
        <bgColor rgb="FF08052D"/>
      </patternFill>
    </fill>
    <fill>
      <patternFill patternType="solid">
        <fgColor rgb="FF433200"/>
        <bgColor rgb="FF433200"/>
      </patternFill>
    </fill>
    <fill>
      <patternFill patternType="solid">
        <fgColor rgb="FF8E7CC3"/>
        <bgColor rgb="FF8E7CC3"/>
      </patternFill>
    </fill>
    <fill>
      <patternFill patternType="solid">
        <fgColor rgb="FF3E304C"/>
        <bgColor rgb="FF3E304C"/>
      </patternFill>
    </fill>
    <fill>
      <patternFill patternType="solid">
        <fgColor rgb="FF722515"/>
        <bgColor rgb="FF722515"/>
      </patternFill>
    </fill>
    <fill>
      <patternFill patternType="solid">
        <fgColor rgb="FF7E0F0B"/>
        <bgColor rgb="FF7E0F0B"/>
      </patternFill>
    </fill>
    <fill>
      <patternFill patternType="solid">
        <fgColor rgb="FFFFFFFF"/>
        <bgColor rgb="FFFFFFFF"/>
      </patternFill>
    </fill>
    <fill>
      <patternFill patternType="solid">
        <fgColor rgb="FFE4F7FA"/>
        <bgColor rgb="FFE4F7FA"/>
      </patternFill>
    </fill>
    <fill>
      <patternFill patternType="solid">
        <fgColor rgb="FFF3F3F3"/>
        <bgColor rgb="FFF3F3F3"/>
      </patternFill>
    </fill>
    <fill>
      <patternFill patternType="solid">
        <fgColor rgb="FFEFEFEF"/>
        <bgColor rgb="FFEFEFEF"/>
      </patternFill>
    </fill>
    <fill>
      <patternFill patternType="solid">
        <fgColor rgb="FFC9DAF8"/>
        <bgColor rgb="FFC9DAF8"/>
      </patternFill>
    </fill>
    <fill>
      <patternFill patternType="solid">
        <fgColor rgb="FFE9F4F7"/>
        <bgColor rgb="FFE9F4F7"/>
      </patternFill>
    </fill>
    <fill>
      <patternFill patternType="solid">
        <fgColor rgb="FFEEF9EB"/>
        <bgColor rgb="FFEEF9EB"/>
      </patternFill>
    </fill>
    <fill>
      <patternFill patternType="solid">
        <fgColor rgb="FFFFE9F2"/>
        <bgColor rgb="FFFFE9F2"/>
      </patternFill>
    </fill>
  </fills>
  <borders count="8">
    <border/>
    <border>
      <right/>
    </border>
    <border>
      <left/>
      <right/>
    </border>
    <border>
      <left style="thin">
        <color rgb="FF000000"/>
      </left>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border>
    <border>
      <left style="thin">
        <color rgb="FF000000"/>
      </left>
      <right/>
    </border>
  </borders>
  <cellStyleXfs count="1">
    <xf borderId="0" fillId="0" fontId="0" numFmtId="0" applyAlignment="1" applyFont="1"/>
  </cellStyleXfs>
  <cellXfs count="928">
    <xf borderId="0" fillId="0" fontId="0" numFmtId="0" xfId="0" applyAlignment="1" applyFont="1">
      <alignment readingOrder="0" shrinkToFit="0" vertical="bottom" wrapText="0"/>
    </xf>
    <xf borderId="0" fillId="2" fontId="1" numFmtId="1" xfId="0" applyAlignment="1" applyFill="1" applyFont="1" applyNumberFormat="1">
      <alignment horizontal="center" shrinkToFit="0" vertical="bottom" wrapText="0"/>
    </xf>
    <xf borderId="0" fillId="2" fontId="1" numFmtId="0" xfId="0" applyAlignment="1" applyFont="1">
      <alignment horizontal="center" shrinkToFit="0" vertical="bottom" wrapText="0"/>
    </xf>
    <xf borderId="0" fillId="2" fontId="2" numFmtId="0" xfId="0" applyAlignment="1" applyFont="1">
      <alignment horizontal="center" shrinkToFit="0" vertical="bottom" wrapText="0"/>
    </xf>
    <xf borderId="0" fillId="2" fontId="3" numFmtId="0" xfId="0" applyAlignment="1" applyFont="1">
      <alignment horizontal="center" shrinkToFit="0" vertical="bottom" wrapText="0"/>
    </xf>
    <xf borderId="0" fillId="2" fontId="2" numFmtId="1" xfId="0" applyAlignment="1" applyFont="1" applyNumberFormat="1">
      <alignment horizontal="center" shrinkToFit="0" vertical="bottom" wrapText="0"/>
    </xf>
    <xf borderId="0" fillId="2" fontId="1" numFmtId="0" xfId="0" applyAlignment="1" applyFont="1">
      <alignment horizontal="center" readingOrder="0" shrinkToFit="0" vertical="bottom" wrapText="0"/>
    </xf>
    <xf borderId="0" fillId="2" fontId="1" numFmtId="49" xfId="0" applyAlignment="1" applyFont="1" applyNumberFormat="1">
      <alignment horizontal="center" shrinkToFit="0" vertical="bottom" wrapText="0"/>
    </xf>
    <xf borderId="0" fillId="2" fontId="4" numFmtId="0" xfId="0" applyAlignment="1" applyFont="1">
      <alignment horizontal="center" readingOrder="0" shrinkToFit="0" vertical="bottom" wrapText="0"/>
    </xf>
    <xf borderId="0" fillId="2" fontId="5" numFmtId="0" xfId="0" applyAlignment="1" applyFont="1">
      <alignment horizontal="center" readingOrder="0" shrinkToFit="0" vertical="bottom" wrapText="0"/>
    </xf>
    <xf borderId="1" fillId="2" fontId="6" numFmtId="49" xfId="0" applyAlignment="1" applyBorder="1" applyFont="1" applyNumberFormat="1">
      <alignment horizontal="center" shrinkToFit="0" vertical="bottom" wrapText="0"/>
    </xf>
    <xf borderId="0" fillId="2" fontId="5" numFmtId="0" xfId="0" applyAlignment="1" applyFont="1">
      <alignment horizontal="center" shrinkToFit="0" vertical="bottom" wrapText="0"/>
    </xf>
    <xf borderId="0" fillId="2" fontId="5" numFmtId="49" xfId="0" applyAlignment="1" applyFont="1" applyNumberFormat="1">
      <alignment horizontal="center" readingOrder="0" shrinkToFit="0" wrapText="0"/>
    </xf>
    <xf borderId="0" fillId="2" fontId="7" numFmtId="49" xfId="0" applyAlignment="1" applyFont="1" applyNumberFormat="1">
      <alignment horizontal="center" readingOrder="0"/>
    </xf>
    <xf borderId="0" fillId="2" fontId="5" numFmtId="49" xfId="0" applyAlignment="1" applyFont="1" applyNumberFormat="1">
      <alignment horizontal="center" shrinkToFit="0" wrapText="0"/>
    </xf>
    <xf borderId="1" fillId="2" fontId="8" numFmtId="49" xfId="0" applyAlignment="1" applyBorder="1" applyFont="1" applyNumberFormat="1">
      <alignment vertical="bottom"/>
    </xf>
    <xf borderId="1" fillId="2" fontId="9" numFmtId="49" xfId="0" applyAlignment="1" applyBorder="1" applyFont="1" applyNumberFormat="1">
      <alignment horizontal="center" shrinkToFit="0" vertical="bottom" wrapText="0"/>
    </xf>
    <xf borderId="1" fillId="2" fontId="8" numFmtId="1" xfId="0" applyAlignment="1" applyBorder="1" applyFont="1" applyNumberFormat="1">
      <alignment vertical="bottom"/>
    </xf>
    <xf borderId="0" fillId="2" fontId="5" numFmtId="0" xfId="0" applyAlignment="1" applyFont="1">
      <alignment horizontal="center" shrinkToFit="0" wrapText="0"/>
    </xf>
    <xf borderId="0" fillId="2" fontId="4" numFmtId="1" xfId="0" applyAlignment="1" applyFont="1" applyNumberFormat="1">
      <alignment horizontal="center" readingOrder="0" vertical="bottom"/>
    </xf>
    <xf borderId="0" fillId="2" fontId="10" numFmtId="1" xfId="0" applyAlignment="1" applyFont="1" applyNumberFormat="1">
      <alignment horizontal="right" vertical="bottom"/>
    </xf>
    <xf borderId="0" fillId="2" fontId="4" numFmtId="49" xfId="0" applyAlignment="1" applyFont="1" applyNumberFormat="1">
      <alignment horizontal="center" vertical="bottom"/>
    </xf>
    <xf borderId="0" fillId="2" fontId="1" numFmtId="164" xfId="0" applyAlignment="1" applyFont="1" applyNumberFormat="1">
      <alignment horizontal="center" shrinkToFit="0" vertical="bottom" wrapText="0"/>
    </xf>
    <xf borderId="0" fillId="2" fontId="2" numFmtId="0" xfId="0" applyAlignment="1" applyFont="1">
      <alignment horizontal="center" readingOrder="0" shrinkToFit="0" vertical="bottom" wrapText="0"/>
    </xf>
    <xf borderId="0" fillId="2" fontId="1" numFmtId="1" xfId="0" applyAlignment="1" applyFont="1" applyNumberFormat="1">
      <alignment horizontal="center" readingOrder="0" shrinkToFit="0" vertical="bottom" wrapText="0"/>
    </xf>
    <xf borderId="1" fillId="2" fontId="11" numFmtId="49" xfId="0" applyAlignment="1" applyBorder="1" applyFont="1" applyNumberFormat="1">
      <alignment horizontal="center" shrinkToFit="0" vertical="bottom" wrapText="0"/>
    </xf>
    <xf borderId="0" fillId="2" fontId="12" numFmtId="0" xfId="0" applyAlignment="1" applyFont="1">
      <alignment shrinkToFit="0" wrapText="0"/>
    </xf>
    <xf borderId="0" fillId="2" fontId="2" numFmtId="0" xfId="0" applyAlignment="1" applyFont="1">
      <alignment horizontal="center" shrinkToFit="0" vertical="bottom" wrapText="0"/>
    </xf>
    <xf borderId="0" fillId="2" fontId="8" numFmtId="49" xfId="0" applyAlignment="1" applyFont="1" applyNumberFormat="1">
      <alignment vertical="bottom"/>
    </xf>
    <xf borderId="0" fillId="2" fontId="8" numFmtId="0" xfId="0" applyAlignment="1" applyFont="1">
      <alignment vertical="bottom"/>
    </xf>
    <xf borderId="0" fillId="3" fontId="4" numFmtId="1" xfId="0" applyAlignment="1" applyFill="1" applyFont="1" applyNumberFormat="1">
      <alignment horizontal="center" vertical="bottom"/>
    </xf>
    <xf borderId="0" fillId="3" fontId="4" numFmtId="1" xfId="0" applyAlignment="1" applyFont="1" applyNumberFormat="1">
      <alignment horizontal="right" vertical="bottom"/>
    </xf>
    <xf borderId="0" fillId="3" fontId="4" numFmtId="49" xfId="0" applyAlignment="1" applyFont="1" applyNumberFormat="1">
      <alignment horizontal="center" vertical="bottom"/>
    </xf>
    <xf borderId="0" fillId="3" fontId="1" numFmtId="164" xfId="0" applyAlignment="1" applyFont="1" applyNumberFormat="1">
      <alignment horizontal="center" shrinkToFit="0" vertical="bottom" wrapText="0"/>
    </xf>
    <xf borderId="0" fillId="3" fontId="2" numFmtId="0" xfId="0" applyAlignment="1" applyFont="1">
      <alignment horizontal="center" shrinkToFit="0" vertical="bottom" wrapText="0"/>
    </xf>
    <xf borderId="0" fillId="3" fontId="1" numFmtId="1" xfId="0" applyAlignment="1" applyFont="1" applyNumberFormat="1">
      <alignment horizontal="center" readingOrder="0" shrinkToFit="0" vertical="bottom" wrapText="0"/>
    </xf>
    <xf borderId="0" fillId="3" fontId="1" numFmtId="1" xfId="0" applyAlignment="1" applyFont="1" applyNumberFormat="1">
      <alignment horizontal="center" shrinkToFit="0" vertical="bottom" wrapText="0"/>
    </xf>
    <xf borderId="0" fillId="3" fontId="1" numFmtId="0" xfId="0" applyAlignment="1" applyFont="1">
      <alignment horizontal="center" shrinkToFit="0" vertical="bottom" wrapText="0"/>
    </xf>
    <xf borderId="0" fillId="3" fontId="2" numFmtId="1" xfId="0" applyAlignment="1" applyFont="1" applyNumberFormat="1">
      <alignment horizontal="center" shrinkToFit="0" vertical="bottom" wrapText="0"/>
    </xf>
    <xf borderId="0" fillId="3" fontId="1" numFmtId="0" xfId="0" applyAlignment="1" applyFont="1">
      <alignment horizontal="center" readingOrder="0" shrinkToFit="0" vertical="bottom" wrapText="0"/>
    </xf>
    <xf borderId="0" fillId="3" fontId="1" numFmtId="0" xfId="0" applyAlignment="1" applyFont="1">
      <alignment horizontal="center" shrinkToFit="0" vertical="bottom" wrapText="0"/>
    </xf>
    <xf borderId="0" fillId="3" fontId="5" numFmtId="0" xfId="0" applyAlignment="1" applyFont="1">
      <alignment horizontal="center" readingOrder="0" shrinkToFit="0" vertical="bottom" wrapText="0"/>
    </xf>
    <xf borderId="0" fillId="3" fontId="1" numFmtId="49" xfId="0" applyAlignment="1" applyFont="1" applyNumberFormat="1">
      <alignment horizontal="center" readingOrder="0" shrinkToFit="0" wrapText="0"/>
    </xf>
    <xf borderId="0" fillId="3" fontId="5" numFmtId="49" xfId="0" applyAlignment="1" applyFont="1" applyNumberFormat="1">
      <alignment horizontal="center" readingOrder="0" shrinkToFit="0" wrapText="0"/>
    </xf>
    <xf borderId="0" fillId="3" fontId="5" numFmtId="49" xfId="0" applyAlignment="1" applyFont="1" applyNumberFormat="1">
      <alignment horizontal="center" shrinkToFit="0" wrapText="0"/>
    </xf>
    <xf borderId="1" fillId="3" fontId="8" numFmtId="49" xfId="0" applyAlignment="1" applyBorder="1" applyFont="1" applyNumberFormat="1">
      <alignment vertical="bottom"/>
    </xf>
    <xf borderId="1" fillId="3" fontId="5" numFmtId="49" xfId="0" applyAlignment="1" applyBorder="1" applyFont="1" applyNumberFormat="1">
      <alignment horizontal="center" shrinkToFit="0" vertical="bottom" wrapText="0"/>
    </xf>
    <xf borderId="1" fillId="3" fontId="8" numFmtId="0" xfId="0" applyAlignment="1" applyBorder="1" applyFont="1">
      <alignment vertical="bottom"/>
    </xf>
    <xf borderId="0" fillId="3" fontId="5" numFmtId="0" xfId="0" applyAlignment="1" applyFont="1">
      <alignment horizontal="center" shrinkToFit="0" wrapText="0"/>
    </xf>
    <xf borderId="0" fillId="4" fontId="4" numFmtId="1" xfId="0" applyAlignment="1" applyFill="1" applyFont="1" applyNumberFormat="1">
      <alignment horizontal="center" vertical="bottom"/>
    </xf>
    <xf borderId="0" fillId="4" fontId="4" numFmtId="1" xfId="0" applyAlignment="1" applyFont="1" applyNumberFormat="1">
      <alignment horizontal="right" vertical="bottom"/>
    </xf>
    <xf borderId="0" fillId="4" fontId="4" numFmtId="49" xfId="0" applyAlignment="1" applyFont="1" applyNumberFormat="1">
      <alignment horizontal="center" vertical="bottom"/>
    </xf>
    <xf borderId="0" fillId="4" fontId="1" numFmtId="164" xfId="0" applyAlignment="1" applyFont="1" applyNumberFormat="1">
      <alignment horizontal="center" shrinkToFit="0" vertical="bottom" wrapText="0"/>
    </xf>
    <xf borderId="0" fillId="4" fontId="2" numFmtId="0" xfId="0" applyAlignment="1" applyFont="1">
      <alignment horizontal="center" shrinkToFit="0" vertical="bottom" wrapText="0"/>
    </xf>
    <xf borderId="0" fillId="4" fontId="1" numFmtId="1" xfId="0" applyAlignment="1" applyFont="1" applyNumberFormat="1">
      <alignment horizontal="center" readingOrder="0" shrinkToFit="0" vertical="bottom" wrapText="0"/>
    </xf>
    <xf borderId="0" fillId="4" fontId="1" numFmtId="1" xfId="0" applyAlignment="1" applyFont="1" applyNumberFormat="1">
      <alignment horizontal="center" shrinkToFit="0" vertical="bottom" wrapText="0"/>
    </xf>
    <xf borderId="0" fillId="4" fontId="12" numFmtId="0" xfId="0" applyAlignment="1" applyFont="1">
      <alignment shrinkToFit="0" wrapText="0"/>
    </xf>
    <xf borderId="0" fillId="4" fontId="13" numFmtId="0" xfId="0" applyAlignment="1" applyFont="1">
      <alignment shrinkToFit="0" wrapText="0"/>
    </xf>
    <xf borderId="0" fillId="4" fontId="14" numFmtId="0" xfId="0" applyAlignment="1" applyFont="1">
      <alignment horizontal="center" shrinkToFit="0" vertical="bottom" wrapText="0"/>
    </xf>
    <xf borderId="0" fillId="4" fontId="2" numFmtId="0" xfId="0" applyAlignment="1" applyFont="1">
      <alignment horizontal="center" shrinkToFit="0" vertical="bottom" wrapText="0"/>
    </xf>
    <xf borderId="0" fillId="4" fontId="1" numFmtId="0" xfId="0" applyAlignment="1" applyFont="1">
      <alignment horizontal="center" shrinkToFit="0" vertical="bottom" wrapText="0"/>
    </xf>
    <xf borderId="0" fillId="4" fontId="1" numFmtId="0" xfId="0" applyAlignment="1" applyFont="1">
      <alignment horizontal="center" shrinkToFit="0" vertical="bottom" wrapText="0"/>
    </xf>
    <xf borderId="0" fillId="4" fontId="1" numFmtId="0" xfId="0" applyAlignment="1" applyFont="1">
      <alignment horizontal="center" readingOrder="0" shrinkToFit="0" vertical="bottom" wrapText="0"/>
    </xf>
    <xf borderId="0" fillId="4" fontId="1" numFmtId="49" xfId="0" applyAlignment="1" applyFont="1" applyNumberFormat="1">
      <alignment horizontal="center" readingOrder="0" shrinkToFit="0" wrapText="0"/>
    </xf>
    <xf borderId="0" fillId="4" fontId="5" numFmtId="1" xfId="0" applyAlignment="1" applyFont="1" applyNumberFormat="1">
      <alignment horizontal="center" readingOrder="0" shrinkToFit="0" vertical="bottom" wrapText="0"/>
    </xf>
    <xf borderId="0" fillId="4" fontId="5" numFmtId="1" xfId="0" applyAlignment="1" applyFont="1" applyNumberFormat="1">
      <alignment horizontal="center" shrinkToFit="0" vertical="bottom" wrapText="0"/>
    </xf>
    <xf borderId="0" fillId="4" fontId="8" numFmtId="1" xfId="0" applyAlignment="1" applyFont="1" applyNumberFormat="1">
      <alignment vertical="bottom"/>
    </xf>
    <xf borderId="0" fillId="4" fontId="8" numFmtId="1" xfId="0" applyAlignment="1" applyFont="1" applyNumberFormat="1">
      <alignment vertical="top"/>
    </xf>
    <xf borderId="0" fillId="4" fontId="8" numFmtId="0" xfId="0" applyAlignment="1" applyFont="1">
      <alignment vertical="top"/>
    </xf>
    <xf borderId="0" fillId="4" fontId="1" numFmtId="0" xfId="0" applyAlignment="1" applyFont="1">
      <alignment horizontal="center" shrinkToFit="0" vertical="top" wrapText="0"/>
    </xf>
    <xf borderId="0" fillId="5" fontId="4" numFmtId="1" xfId="0" applyAlignment="1" applyFill="1" applyFont="1" applyNumberFormat="1">
      <alignment horizontal="center" vertical="bottom"/>
    </xf>
    <xf borderId="0" fillId="5" fontId="4" numFmtId="1" xfId="0" applyAlignment="1" applyFont="1" applyNumberFormat="1">
      <alignment horizontal="right" vertical="bottom"/>
    </xf>
    <xf borderId="0" fillId="5" fontId="4" numFmtId="49" xfId="0" applyAlignment="1" applyFont="1" applyNumberFormat="1">
      <alignment horizontal="center" vertical="bottom"/>
    </xf>
    <xf borderId="0" fillId="5" fontId="1" numFmtId="164" xfId="0" applyAlignment="1" applyFont="1" applyNumberFormat="1">
      <alignment horizontal="center" shrinkToFit="0" vertical="bottom" wrapText="0"/>
    </xf>
    <xf borderId="0" fillId="5" fontId="2" numFmtId="0" xfId="0" applyAlignment="1" applyFont="1">
      <alignment horizontal="center" shrinkToFit="0" vertical="bottom" wrapText="0"/>
    </xf>
    <xf borderId="0" fillId="5" fontId="14" numFmtId="1" xfId="0" applyAlignment="1" applyFont="1" applyNumberFormat="1">
      <alignment horizontal="center" readingOrder="0" shrinkToFit="0" vertical="bottom" wrapText="0"/>
    </xf>
    <xf borderId="0" fillId="5" fontId="1" numFmtId="1" xfId="0" applyAlignment="1" applyFont="1" applyNumberFormat="1">
      <alignment horizontal="center" shrinkToFit="0" vertical="bottom" wrapText="0"/>
    </xf>
    <xf borderId="0" fillId="5" fontId="2" numFmtId="0" xfId="0" applyAlignment="1" applyFont="1">
      <alignment horizontal="center" shrinkToFit="0" vertical="bottom" wrapText="0"/>
    </xf>
    <xf borderId="0" fillId="5" fontId="1" numFmtId="0" xfId="0" applyAlignment="1" applyFont="1">
      <alignment horizontal="center" readingOrder="0" shrinkToFit="0" vertical="bottom" wrapText="0"/>
    </xf>
    <xf borderId="0" fillId="5" fontId="14" numFmtId="0" xfId="0" applyAlignment="1" applyFont="1">
      <alignment horizontal="center" readingOrder="0" shrinkToFit="0" vertical="bottom" wrapText="0"/>
    </xf>
    <xf borderId="0" fillId="5" fontId="14" numFmtId="1" xfId="0" applyAlignment="1" applyFont="1" applyNumberFormat="1">
      <alignment horizontal="center" shrinkToFit="0" vertical="bottom" wrapText="0"/>
    </xf>
    <xf borderId="0" fillId="5" fontId="2" numFmtId="1" xfId="0" applyAlignment="1" applyFont="1" applyNumberFormat="1">
      <alignment horizontal="center" shrinkToFit="0" vertical="bottom" wrapText="0"/>
    </xf>
    <xf borderId="0" fillId="5" fontId="1" numFmtId="0" xfId="0" applyAlignment="1" applyFont="1">
      <alignment horizontal="center" shrinkToFit="0" vertical="bottom" wrapText="0"/>
    </xf>
    <xf borderId="0" fillId="5" fontId="1" numFmtId="1" xfId="0" applyAlignment="1" applyFont="1" applyNumberFormat="1">
      <alignment horizontal="center" readingOrder="0"/>
    </xf>
    <xf borderId="0" fillId="5" fontId="8" numFmtId="1" xfId="0" applyAlignment="1" applyFont="1" applyNumberFormat="1">
      <alignment vertical="bottom"/>
    </xf>
    <xf borderId="0" fillId="5" fontId="8" numFmtId="1" xfId="0" applyAlignment="1" applyFont="1" applyNumberFormat="1">
      <alignment vertical="top"/>
    </xf>
    <xf borderId="0" fillId="5" fontId="8" numFmtId="0" xfId="0" applyAlignment="1" applyFont="1">
      <alignment vertical="top"/>
    </xf>
    <xf borderId="0" fillId="5" fontId="1" numFmtId="0" xfId="0" applyAlignment="1" applyFont="1">
      <alignment horizontal="center" shrinkToFit="0" vertical="top" wrapText="0"/>
    </xf>
    <xf borderId="0" fillId="6" fontId="4" numFmtId="1" xfId="0" applyAlignment="1" applyFill="1" applyFont="1" applyNumberFormat="1">
      <alignment horizontal="center" readingOrder="0" shrinkToFit="0" vertical="bottom" wrapText="0"/>
    </xf>
    <xf borderId="0" fillId="6" fontId="4" numFmtId="1" xfId="0" applyAlignment="1" applyFont="1" applyNumberFormat="1">
      <alignment shrinkToFit="0" vertical="bottom" wrapText="0"/>
    </xf>
    <xf borderId="0" fillId="6" fontId="4" numFmtId="49" xfId="0" applyAlignment="1" applyFont="1" applyNumberFormat="1">
      <alignment horizontal="center" vertical="bottom"/>
    </xf>
    <xf borderId="0" fillId="6" fontId="1" numFmtId="164" xfId="0" applyAlignment="1" applyFont="1" applyNumberFormat="1">
      <alignment horizontal="center" shrinkToFit="0" vertical="bottom" wrapText="0"/>
    </xf>
    <xf borderId="0" fillId="6" fontId="2" numFmtId="0" xfId="0" applyAlignment="1" applyFont="1">
      <alignment horizontal="center" shrinkToFit="0" vertical="bottom" wrapText="0"/>
    </xf>
    <xf borderId="0" fillId="6" fontId="14" numFmtId="1" xfId="0" applyAlignment="1" applyFont="1" applyNumberFormat="1">
      <alignment horizontal="center" readingOrder="0" shrinkToFit="0" vertical="bottom" wrapText="0"/>
    </xf>
    <xf borderId="0" fillId="6" fontId="1" numFmtId="1" xfId="0" applyAlignment="1" applyFont="1" applyNumberFormat="1">
      <alignment horizontal="center" shrinkToFit="0" vertical="bottom" wrapText="0"/>
    </xf>
    <xf borderId="0" fillId="6" fontId="2" numFmtId="0" xfId="0" applyAlignment="1" applyFont="1">
      <alignment horizontal="center" shrinkToFit="0" vertical="bottom" wrapText="0"/>
    </xf>
    <xf borderId="0" fillId="6" fontId="5" numFmtId="0" xfId="0" applyAlignment="1" applyFont="1">
      <alignment horizontal="center" shrinkToFit="0" vertical="bottom" wrapText="0"/>
    </xf>
    <xf borderId="0" fillId="6" fontId="15" numFmtId="0" xfId="0" applyAlignment="1" applyFont="1">
      <alignment horizontal="center" shrinkToFit="0" vertical="bottom" wrapText="0"/>
    </xf>
    <xf borderId="0" fillId="6" fontId="14" numFmtId="1" xfId="0" applyAlignment="1" applyFont="1" applyNumberFormat="1">
      <alignment horizontal="center" shrinkToFit="0" vertical="bottom" wrapText="0"/>
    </xf>
    <xf borderId="0" fillId="6" fontId="5" numFmtId="0" xfId="0" applyAlignment="1" applyFont="1">
      <alignment horizontal="center" readingOrder="0" shrinkToFit="0" vertical="bottom" wrapText="0"/>
    </xf>
    <xf borderId="0" fillId="6" fontId="5" numFmtId="0" xfId="0" applyAlignment="1" applyFont="1">
      <alignment horizontal="center" shrinkToFit="0" vertical="bottom" wrapText="0"/>
    </xf>
    <xf borderId="0" fillId="6" fontId="1" numFmtId="0" xfId="0" applyAlignment="1" applyFont="1">
      <alignment horizontal="center" shrinkToFit="0" vertical="bottom" wrapText="0"/>
    </xf>
    <xf borderId="0" fillId="6" fontId="1" numFmtId="0" xfId="0" applyAlignment="1" applyFont="1">
      <alignment horizontal="center" readingOrder="0" shrinkToFit="0" vertical="bottom" wrapText="0"/>
    </xf>
    <xf borderId="0" fillId="6" fontId="8" numFmtId="1" xfId="0" applyAlignment="1" applyFont="1" applyNumberFormat="1">
      <alignment vertical="bottom"/>
    </xf>
    <xf borderId="0" fillId="6" fontId="8" numFmtId="0" xfId="0" applyAlignment="1" applyFont="1">
      <alignment vertical="bottom"/>
    </xf>
    <xf borderId="0" fillId="6" fontId="1" numFmtId="0" xfId="0" applyAlignment="1" applyFont="1">
      <alignment horizontal="center" shrinkToFit="0" wrapText="0"/>
    </xf>
    <xf borderId="0" fillId="7" fontId="4" numFmtId="1" xfId="0" applyAlignment="1" applyFill="1" applyFont="1" applyNumberFormat="1">
      <alignment horizontal="center" shrinkToFit="0" vertical="bottom" wrapText="0"/>
    </xf>
    <xf borderId="0" fillId="7" fontId="4" numFmtId="1" xfId="0" applyAlignment="1" applyFont="1" applyNumberFormat="1">
      <alignment shrinkToFit="0" vertical="bottom" wrapText="0"/>
    </xf>
    <xf borderId="0" fillId="7" fontId="4" numFmtId="49" xfId="0" applyAlignment="1" applyFont="1" applyNumberFormat="1">
      <alignment horizontal="center" vertical="bottom"/>
    </xf>
    <xf borderId="0" fillId="7" fontId="1" numFmtId="0" xfId="0" applyAlignment="1" applyFont="1">
      <alignment horizontal="center" shrinkToFit="0" vertical="bottom" wrapText="0"/>
    </xf>
    <xf borderId="0" fillId="7" fontId="2" numFmtId="0" xfId="0" applyAlignment="1" applyFont="1">
      <alignment horizontal="center" shrinkToFit="0" vertical="bottom" wrapText="0"/>
    </xf>
    <xf borderId="0" fillId="7" fontId="15" numFmtId="1" xfId="0" applyAlignment="1" applyFont="1" applyNumberFormat="1">
      <alignment horizontal="center" readingOrder="0" shrinkToFit="0" vertical="bottom" wrapText="0"/>
    </xf>
    <xf borderId="0" fillId="7" fontId="14" numFmtId="1" xfId="0" applyAlignment="1" applyFont="1" applyNumberFormat="1">
      <alignment horizontal="center" readingOrder="0" shrinkToFit="0" vertical="bottom" wrapText="0"/>
    </xf>
    <xf borderId="0" fillId="7" fontId="14" numFmtId="0" xfId="0" applyAlignment="1" applyFont="1">
      <alignment horizontal="center" shrinkToFit="0" vertical="bottom" wrapText="0"/>
    </xf>
    <xf borderId="0" fillId="7" fontId="15" numFmtId="0" xfId="0" applyAlignment="1" applyFont="1">
      <alignment horizontal="center" readingOrder="0" shrinkToFit="0" vertical="bottom" wrapText="0"/>
    </xf>
    <xf borderId="0" fillId="7" fontId="5" numFmtId="0" xfId="0" applyAlignment="1" applyFont="1">
      <alignment horizontal="center" readingOrder="0" shrinkToFit="0" vertical="bottom" wrapText="0"/>
    </xf>
    <xf borderId="0" fillId="7" fontId="5" numFmtId="0" xfId="0" applyAlignment="1" applyFont="1">
      <alignment horizontal="center" shrinkToFit="0" vertical="bottom" wrapText="0"/>
    </xf>
    <xf borderId="0" fillId="7" fontId="5" numFmtId="0" xfId="0" applyAlignment="1" applyFont="1">
      <alignment horizontal="center" shrinkToFit="0" vertical="bottom" wrapText="0"/>
    </xf>
    <xf borderId="0" fillId="7" fontId="1" numFmtId="0" xfId="0" applyAlignment="1" applyFont="1">
      <alignment horizontal="center" readingOrder="0" shrinkToFit="0" vertical="bottom" wrapText="0"/>
    </xf>
    <xf borderId="0" fillId="7" fontId="1" numFmtId="49" xfId="0" applyAlignment="1" applyFont="1" applyNumberFormat="1">
      <alignment horizontal="center" shrinkToFit="0" vertical="bottom" wrapText="0"/>
    </xf>
    <xf borderId="0" fillId="7" fontId="8" numFmtId="49" xfId="0" applyAlignment="1" applyFont="1" applyNumberFormat="1">
      <alignment vertical="bottom"/>
    </xf>
    <xf borderId="1" fillId="7" fontId="16" numFmtId="49" xfId="0" applyAlignment="1" applyBorder="1" applyFont="1" applyNumberFormat="1">
      <alignment horizontal="center" readingOrder="0" shrinkToFit="0" vertical="bottom" wrapText="0"/>
    </xf>
    <xf borderId="0" fillId="7" fontId="8" numFmtId="0" xfId="0" applyAlignment="1" applyFont="1">
      <alignment vertical="bottom"/>
    </xf>
    <xf borderId="0" fillId="7" fontId="1" numFmtId="0" xfId="0" applyAlignment="1" applyFont="1">
      <alignment horizontal="center" shrinkToFit="0" wrapText="0"/>
    </xf>
    <xf borderId="0" fillId="8" fontId="4" numFmtId="1" xfId="0" applyAlignment="1" applyFill="1" applyFont="1" applyNumberFormat="1">
      <alignment horizontal="center" readingOrder="0" vertical="bottom"/>
    </xf>
    <xf borderId="0" fillId="8" fontId="4" numFmtId="1" xfId="0" applyAlignment="1" applyFont="1" applyNumberFormat="1">
      <alignment horizontal="right" readingOrder="0" vertical="bottom"/>
    </xf>
    <xf borderId="0" fillId="8" fontId="4" numFmtId="49" xfId="0" applyAlignment="1" applyFont="1" applyNumberFormat="1">
      <alignment horizontal="center" vertical="bottom"/>
    </xf>
    <xf borderId="0" fillId="8" fontId="2" numFmtId="0" xfId="0" applyAlignment="1" applyFont="1">
      <alignment horizontal="center" shrinkToFit="0" vertical="bottom" wrapText="0"/>
    </xf>
    <xf borderId="0" fillId="8" fontId="14" numFmtId="1" xfId="0" applyAlignment="1" applyFont="1" applyNumberFormat="1">
      <alignment horizontal="center" shrinkToFit="0" vertical="bottom" wrapText="0"/>
    </xf>
    <xf borderId="0" fillId="8" fontId="15" numFmtId="1" xfId="0" applyAlignment="1" applyFont="1" applyNumberFormat="1">
      <alignment horizontal="center" readingOrder="0" shrinkToFit="0" vertical="bottom" wrapText="0"/>
    </xf>
    <xf borderId="0" fillId="8" fontId="1" numFmtId="1" xfId="0" applyAlignment="1" applyFont="1" applyNumberFormat="1">
      <alignment horizontal="center" shrinkToFit="0" vertical="bottom" wrapText="0"/>
    </xf>
    <xf borderId="0" fillId="8" fontId="14" numFmtId="49" xfId="0" applyAlignment="1" applyFont="1" applyNumberFormat="1">
      <alignment horizontal="center" readingOrder="0"/>
    </xf>
    <xf borderId="0" fillId="8" fontId="2" numFmtId="49" xfId="0" applyAlignment="1" applyFont="1" applyNumberFormat="1">
      <alignment horizontal="center"/>
    </xf>
    <xf borderId="0" fillId="8" fontId="14" numFmtId="1" xfId="0" applyAlignment="1" applyFont="1" applyNumberFormat="1">
      <alignment horizontal="center" readingOrder="0" shrinkToFit="0" vertical="bottom" wrapText="0"/>
    </xf>
    <xf borderId="0" fillId="8" fontId="14" numFmtId="0" xfId="0" applyAlignment="1" applyFont="1">
      <alignment horizontal="center" readingOrder="0" shrinkToFit="0" vertical="bottom" wrapText="0"/>
    </xf>
    <xf borderId="0" fillId="8" fontId="17" numFmtId="0" xfId="0" applyAlignment="1" applyFont="1">
      <alignment horizontal="center" readingOrder="0" shrinkToFit="0" vertical="bottom" wrapText="0"/>
    </xf>
    <xf borderId="0" fillId="8" fontId="5" numFmtId="0" xfId="0" applyAlignment="1" applyFont="1">
      <alignment horizontal="center" readingOrder="0" shrinkToFit="0" vertical="bottom" wrapText="0"/>
    </xf>
    <xf borderId="0" fillId="8" fontId="5" numFmtId="0" xfId="0" applyAlignment="1" applyFont="1">
      <alignment horizontal="center" shrinkToFit="0" vertical="bottom" wrapText="0"/>
    </xf>
    <xf borderId="0" fillId="8" fontId="1" numFmtId="0" xfId="0" applyAlignment="1" applyFont="1">
      <alignment horizontal="center" shrinkToFit="0" vertical="bottom" wrapText="0"/>
    </xf>
    <xf borderId="0" fillId="8" fontId="1" numFmtId="0" xfId="0" applyAlignment="1" applyFont="1">
      <alignment horizontal="center" readingOrder="0" shrinkToFit="0" vertical="bottom" wrapText="0"/>
    </xf>
    <xf borderId="0" fillId="8" fontId="1" numFmtId="0" xfId="0" applyAlignment="1" applyFont="1">
      <alignment horizontal="center" shrinkToFit="0" vertical="bottom" wrapText="0"/>
    </xf>
    <xf borderId="0" fillId="8" fontId="1" numFmtId="49" xfId="0" applyAlignment="1" applyFont="1" applyNumberFormat="1">
      <alignment horizontal="center" shrinkToFit="0" vertical="bottom" wrapText="0"/>
    </xf>
    <xf borderId="1" fillId="8" fontId="8" numFmtId="49" xfId="0" applyAlignment="1" applyBorder="1" applyFont="1" applyNumberFormat="1">
      <alignment vertical="bottom"/>
    </xf>
    <xf borderId="1" fillId="8" fontId="1" numFmtId="49" xfId="0" applyAlignment="1" applyBorder="1" applyFont="1" applyNumberFormat="1">
      <alignment horizontal="center" shrinkToFit="0" vertical="bottom" wrapText="0"/>
    </xf>
    <xf borderId="0" fillId="8" fontId="1" numFmtId="0" xfId="0" applyAlignment="1" applyFont="1">
      <alignment horizontal="center" shrinkToFit="0" wrapText="0"/>
    </xf>
    <xf borderId="0" fillId="8" fontId="4" numFmtId="1" xfId="0" applyAlignment="1" applyFont="1" applyNumberFormat="1">
      <alignment horizontal="center" vertical="bottom"/>
    </xf>
    <xf borderId="0" fillId="8" fontId="2" numFmtId="0" xfId="0" applyAlignment="1" applyFont="1">
      <alignment horizontal="center" readingOrder="0" shrinkToFit="0" vertical="bottom" wrapText="0"/>
    </xf>
    <xf borderId="0" fillId="8" fontId="14" numFmtId="49" xfId="0" applyAlignment="1" applyFont="1" applyNumberFormat="1">
      <alignment horizontal="center"/>
    </xf>
    <xf borderId="0" fillId="8" fontId="4" numFmtId="49" xfId="0" applyAlignment="1" applyFont="1" applyNumberFormat="1">
      <alignment horizontal="center" shrinkToFit="0" vertical="bottom" wrapText="0"/>
    </xf>
    <xf borderId="0" fillId="8" fontId="4" numFmtId="1" xfId="0" applyAlignment="1" applyFont="1" applyNumberFormat="1">
      <alignment horizontal="center" readingOrder="0" shrinkToFit="0" vertical="bottom" wrapText="0"/>
    </xf>
    <xf borderId="0" fillId="8" fontId="4" numFmtId="0" xfId="0" applyAlignment="1" applyFont="1">
      <alignment horizontal="center" readingOrder="0" shrinkToFit="0" vertical="bottom" wrapText="0"/>
    </xf>
    <xf borderId="0" fillId="8" fontId="2" numFmtId="0" xfId="0" applyAlignment="1" applyFont="1">
      <alignment horizontal="center" readingOrder="0" shrinkToFit="0" vertical="bottom" wrapText="0"/>
    </xf>
    <xf borderId="0" fillId="8" fontId="2" numFmtId="1" xfId="0" applyAlignment="1" applyFont="1" applyNumberFormat="1">
      <alignment horizontal="center" shrinkToFit="0" vertical="bottom" wrapText="0"/>
    </xf>
    <xf borderId="0" fillId="8" fontId="14" numFmtId="0" xfId="0" applyAlignment="1" applyFont="1">
      <alignment horizontal="center" shrinkToFit="0" vertical="bottom" wrapText="0"/>
    </xf>
    <xf borderId="1" fillId="8" fontId="1" numFmtId="0" xfId="0" applyAlignment="1" applyBorder="1" applyFont="1">
      <alignment horizontal="center" readingOrder="0" shrinkToFit="0" vertical="bottom" wrapText="0"/>
    </xf>
    <xf borderId="2" fillId="8" fontId="1" numFmtId="0" xfId="0" applyAlignment="1" applyBorder="1" applyFont="1">
      <alignment horizontal="center" shrinkToFit="0" vertical="bottom" wrapText="0"/>
    </xf>
    <xf borderId="1" fillId="8" fontId="1" numFmtId="0" xfId="0" applyAlignment="1" applyBorder="1" applyFont="1">
      <alignment horizontal="center" shrinkToFit="0" vertical="bottom" wrapText="0"/>
    </xf>
    <xf borderId="0" fillId="8" fontId="8" numFmtId="1" xfId="0" applyAlignment="1" applyFont="1" applyNumberFormat="1">
      <alignment vertical="bottom"/>
    </xf>
    <xf borderId="1" fillId="8" fontId="8" numFmtId="1" xfId="0" applyAlignment="1" applyBorder="1" applyFont="1" applyNumberFormat="1">
      <alignment vertical="bottom"/>
    </xf>
    <xf borderId="1" fillId="8" fontId="1" numFmtId="1" xfId="0" applyAlignment="1" applyBorder="1" applyFont="1" applyNumberFormat="1">
      <alignment horizontal="center" shrinkToFit="0" vertical="bottom" wrapText="0"/>
    </xf>
    <xf borderId="0" fillId="9" fontId="4" numFmtId="1" xfId="0" applyAlignment="1" applyFill="1" applyFont="1" applyNumberFormat="1">
      <alignment horizontal="center" readingOrder="0" vertical="bottom"/>
    </xf>
    <xf borderId="0" fillId="9" fontId="4" numFmtId="1" xfId="0" applyAlignment="1" applyFont="1" applyNumberFormat="1">
      <alignment horizontal="center" vertical="bottom"/>
    </xf>
    <xf borderId="0" fillId="9" fontId="4" numFmtId="49" xfId="0" applyAlignment="1" applyFont="1" applyNumberFormat="1">
      <alignment horizontal="center" vertical="bottom"/>
    </xf>
    <xf borderId="0" fillId="9" fontId="2" numFmtId="0" xfId="0" applyAlignment="1" applyFont="1">
      <alignment horizontal="center" readingOrder="0" shrinkToFit="0" vertical="bottom" wrapText="0"/>
    </xf>
    <xf borderId="0" fillId="9" fontId="14" numFmtId="1" xfId="0" applyAlignment="1" applyFont="1" applyNumberFormat="1">
      <alignment horizontal="center" readingOrder="0" shrinkToFit="0" vertical="bottom" wrapText="0"/>
    </xf>
    <xf borderId="0" fillId="9" fontId="1" numFmtId="1" xfId="0" applyAlignment="1" applyFont="1" applyNumberFormat="1">
      <alignment horizontal="center" shrinkToFit="0" vertical="bottom" wrapText="0"/>
    </xf>
    <xf borderId="0" fillId="9" fontId="14" numFmtId="1" xfId="0" applyAlignment="1" applyFont="1" applyNumberFormat="1">
      <alignment horizontal="center" shrinkToFit="0" vertical="bottom" wrapText="0"/>
    </xf>
    <xf borderId="0" fillId="9" fontId="2" numFmtId="1" xfId="0" applyAlignment="1" applyFont="1" applyNumberFormat="1">
      <alignment horizontal="center" shrinkToFit="0" vertical="bottom" wrapText="0"/>
    </xf>
    <xf borderId="0" fillId="9" fontId="14" numFmtId="0" xfId="0" applyAlignment="1" applyFont="1">
      <alignment horizontal="center" shrinkToFit="0" vertical="bottom" wrapText="0"/>
    </xf>
    <xf borderId="0" fillId="9" fontId="1" numFmtId="0" xfId="0" applyAlignment="1" applyFont="1">
      <alignment horizontal="center" shrinkToFit="0" vertical="bottom" wrapText="0"/>
    </xf>
    <xf borderId="0" fillId="9" fontId="1" numFmtId="0" xfId="0" applyAlignment="1" applyFont="1">
      <alignment horizontal="center" shrinkToFit="0" vertical="bottom" wrapText="0"/>
    </xf>
    <xf borderId="1" fillId="9" fontId="1" numFmtId="1" xfId="0" applyAlignment="1" applyBorder="1" applyFont="1" applyNumberFormat="1">
      <alignment horizontal="center" shrinkToFit="0" vertical="bottom" wrapText="0"/>
    </xf>
    <xf borderId="2" fillId="9" fontId="1" numFmtId="1" xfId="0" applyAlignment="1" applyBorder="1" applyFont="1" applyNumberFormat="1">
      <alignment horizontal="center" shrinkToFit="0" vertical="bottom" wrapText="0"/>
    </xf>
    <xf borderId="0" fillId="9" fontId="1" numFmtId="0" xfId="0" applyAlignment="1" applyFont="1">
      <alignment vertical="bottom"/>
    </xf>
    <xf borderId="0" fillId="9" fontId="1" numFmtId="49" xfId="0" applyAlignment="1" applyFont="1" applyNumberFormat="1">
      <alignment vertical="bottom"/>
    </xf>
    <xf borderId="0" fillId="9" fontId="8" numFmtId="49" xfId="0" applyAlignment="1" applyFont="1" applyNumberFormat="1">
      <alignment vertical="bottom"/>
    </xf>
    <xf borderId="1" fillId="9" fontId="8" numFmtId="49" xfId="0" applyAlignment="1" applyBorder="1" applyFont="1" applyNumberFormat="1">
      <alignment vertical="bottom"/>
    </xf>
    <xf borderId="1" fillId="9" fontId="1" numFmtId="49" xfId="0" applyAlignment="1" applyBorder="1" applyFont="1" applyNumberFormat="1">
      <alignment vertical="bottom"/>
    </xf>
    <xf borderId="1" fillId="9" fontId="1" numFmtId="49" xfId="0" applyAlignment="1" applyBorder="1" applyFont="1" applyNumberFormat="1">
      <alignment horizontal="center" shrinkToFit="0" vertical="bottom" wrapText="0"/>
    </xf>
    <xf borderId="0" fillId="9" fontId="1" numFmtId="0" xfId="0" applyAlignment="1" applyFont="1">
      <alignment horizontal="center" readingOrder="0" shrinkToFit="0" vertical="bottom" wrapText="0"/>
    </xf>
    <xf borderId="0" fillId="10" fontId="18" numFmtId="1" xfId="0" applyAlignment="1" applyFill="1" applyFont="1" applyNumberFormat="1">
      <alignment horizontal="center" vertical="bottom"/>
    </xf>
    <xf borderId="0" fillId="10" fontId="4" numFmtId="1" xfId="0" applyAlignment="1" applyFont="1" applyNumberFormat="1">
      <alignment horizontal="center" vertical="bottom"/>
    </xf>
    <xf borderId="0" fillId="10" fontId="4" numFmtId="49" xfId="0" applyAlignment="1" applyFont="1" applyNumberFormat="1">
      <alignment horizontal="center" vertical="bottom"/>
    </xf>
    <xf borderId="0" fillId="10" fontId="2" numFmtId="49" xfId="0" applyAlignment="1" applyFont="1" applyNumberFormat="1">
      <alignment horizontal="center"/>
    </xf>
    <xf borderId="0" fillId="10" fontId="14" numFmtId="1" xfId="0" applyAlignment="1" applyFont="1" applyNumberFormat="1">
      <alignment horizontal="center" readingOrder="0" shrinkToFit="0" vertical="bottom" wrapText="0"/>
    </xf>
    <xf borderId="0" fillId="10" fontId="1" numFmtId="1" xfId="0" applyAlignment="1" applyFont="1" applyNumberFormat="1">
      <alignment horizontal="center" shrinkToFit="0" vertical="bottom" wrapText="0"/>
    </xf>
    <xf borderId="0" fillId="10" fontId="14" numFmtId="49" xfId="0" applyAlignment="1" applyFont="1" applyNumberFormat="1">
      <alignment horizontal="center" readingOrder="0" vertical="center"/>
    </xf>
    <xf borderId="0" fillId="10" fontId="2" numFmtId="49" xfId="0" applyAlignment="1" applyFont="1" applyNumberFormat="1">
      <alignment horizontal="center" readingOrder="0" vertical="center"/>
    </xf>
    <xf borderId="0" fillId="10" fontId="14" numFmtId="0" xfId="0" applyAlignment="1" applyFont="1">
      <alignment horizontal="center" readingOrder="0" shrinkToFit="0" vertical="bottom" wrapText="0"/>
    </xf>
    <xf borderId="0" fillId="10" fontId="2" numFmtId="1" xfId="0" applyAlignment="1" applyFont="1" applyNumberFormat="1">
      <alignment horizontal="center" shrinkToFit="0" vertical="bottom" wrapText="0"/>
    </xf>
    <xf borderId="0" fillId="10" fontId="1" numFmtId="0" xfId="0" applyAlignment="1" applyFont="1">
      <alignment horizontal="center" readingOrder="0" shrinkToFit="0" vertical="bottom" wrapText="0"/>
    </xf>
    <xf borderId="0" fillId="10" fontId="19" numFmtId="0" xfId="0" applyAlignment="1" applyFont="1">
      <alignment horizontal="center" readingOrder="0" shrinkToFit="0" vertical="bottom" wrapText="0"/>
    </xf>
    <xf borderId="0" fillId="10" fontId="1" numFmtId="0" xfId="0" applyAlignment="1" applyFont="1">
      <alignment horizontal="center" shrinkToFit="0" vertical="bottom" wrapText="0"/>
    </xf>
    <xf borderId="0" fillId="10" fontId="1" numFmtId="0" xfId="0" applyAlignment="1" applyFont="1">
      <alignment horizontal="center" shrinkToFit="0" vertical="bottom" wrapText="0"/>
    </xf>
    <xf borderId="1" fillId="10" fontId="1" numFmtId="1" xfId="0" applyAlignment="1" applyBorder="1" applyFont="1" applyNumberFormat="1">
      <alignment horizontal="center" shrinkToFit="0" vertical="bottom" wrapText="0"/>
    </xf>
    <xf borderId="2" fillId="10" fontId="1" numFmtId="1" xfId="0" applyAlignment="1" applyBorder="1" applyFont="1" applyNumberFormat="1">
      <alignment horizontal="center" shrinkToFit="0" vertical="bottom" wrapText="0"/>
    </xf>
    <xf borderId="0" fillId="10" fontId="8" numFmtId="0" xfId="0" applyAlignment="1" applyFont="1">
      <alignment vertical="bottom"/>
    </xf>
    <xf borderId="0" fillId="10" fontId="8" numFmtId="49" xfId="0" applyAlignment="1" applyFont="1" applyNumberFormat="1">
      <alignment vertical="bottom"/>
    </xf>
    <xf borderId="1" fillId="10" fontId="8" numFmtId="49" xfId="0" applyAlignment="1" applyBorder="1" applyFont="1" applyNumberFormat="1">
      <alignment vertical="bottom"/>
    </xf>
    <xf borderId="1" fillId="10" fontId="1" numFmtId="49" xfId="0" applyAlignment="1" applyBorder="1" applyFont="1" applyNumberFormat="1">
      <alignment vertical="bottom"/>
    </xf>
    <xf borderId="1" fillId="10" fontId="1" numFmtId="49" xfId="0" applyAlignment="1" applyBorder="1" applyFont="1" applyNumberFormat="1">
      <alignment horizontal="center" shrinkToFit="0" vertical="bottom" wrapText="0"/>
    </xf>
    <xf borderId="0" fillId="11" fontId="18" numFmtId="1" xfId="0" applyAlignment="1" applyFill="1" applyFont="1" applyNumberFormat="1">
      <alignment horizontal="center" vertical="bottom"/>
    </xf>
    <xf borderId="0" fillId="11" fontId="4" numFmtId="1" xfId="0" applyAlignment="1" applyFont="1" applyNumberFormat="1">
      <alignment horizontal="center" vertical="bottom"/>
    </xf>
    <xf borderId="0" fillId="11" fontId="4" numFmtId="49" xfId="0" applyAlignment="1" applyFont="1" applyNumberFormat="1">
      <alignment horizontal="center" vertical="bottom"/>
    </xf>
    <xf borderId="0" fillId="11" fontId="2" numFmtId="49" xfId="0" applyAlignment="1" applyFont="1" applyNumberFormat="1">
      <alignment horizontal="center"/>
    </xf>
    <xf borderId="0" fillId="11" fontId="14" numFmtId="1" xfId="0" applyAlignment="1" applyFont="1" applyNumberFormat="1">
      <alignment horizontal="center" shrinkToFit="0" vertical="bottom" wrapText="0"/>
    </xf>
    <xf borderId="0" fillId="11" fontId="1" numFmtId="1" xfId="0" applyAlignment="1" applyFont="1" applyNumberFormat="1">
      <alignment horizontal="center" shrinkToFit="0" vertical="bottom" wrapText="0"/>
    </xf>
    <xf borderId="0" fillId="11" fontId="14" numFmtId="1" xfId="0" applyAlignment="1" applyFont="1" applyNumberFormat="1">
      <alignment horizontal="center" readingOrder="0" shrinkToFit="0" vertical="bottom" wrapText="0"/>
    </xf>
    <xf borderId="0" fillId="11" fontId="2" numFmtId="1" xfId="0" applyAlignment="1" applyFont="1" applyNumberFormat="1">
      <alignment horizontal="center" readingOrder="0" shrinkToFit="0" vertical="bottom" wrapText="0"/>
    </xf>
    <xf borderId="0" fillId="11" fontId="14" numFmtId="0" xfId="0" applyAlignment="1" applyFont="1">
      <alignment horizontal="center" readingOrder="0" shrinkToFit="0" vertical="bottom" wrapText="0"/>
    </xf>
    <xf borderId="0" fillId="11" fontId="15" numFmtId="0" xfId="0" applyAlignment="1" applyFont="1">
      <alignment horizontal="center" readingOrder="0" shrinkToFit="0" vertical="bottom" wrapText="0"/>
    </xf>
    <xf borderId="0" fillId="11" fontId="1" numFmtId="0" xfId="0" applyAlignment="1" applyFont="1">
      <alignment horizontal="center" shrinkToFit="0" vertical="bottom" wrapText="0"/>
    </xf>
    <xf borderId="0" fillId="11" fontId="2" numFmtId="1" xfId="0" applyAlignment="1" applyFont="1" applyNumberFormat="1">
      <alignment horizontal="center" shrinkToFit="0" vertical="bottom" wrapText="0"/>
    </xf>
    <xf borderId="0" fillId="11" fontId="1" numFmtId="0" xfId="0" applyAlignment="1" applyFont="1">
      <alignment horizontal="center" readingOrder="0" shrinkToFit="0" vertical="bottom" wrapText="0"/>
    </xf>
    <xf borderId="0" fillId="11" fontId="1" numFmtId="0" xfId="0" applyAlignment="1" applyFont="1">
      <alignment horizontal="center" shrinkToFit="0" vertical="bottom" wrapText="0"/>
    </xf>
    <xf borderId="1" fillId="11" fontId="1" numFmtId="1" xfId="0" applyAlignment="1" applyBorder="1" applyFont="1" applyNumberFormat="1">
      <alignment horizontal="center" shrinkToFit="0" vertical="bottom" wrapText="0"/>
    </xf>
    <xf borderId="2" fillId="11" fontId="1" numFmtId="1" xfId="0" applyAlignment="1" applyBorder="1" applyFont="1" applyNumberFormat="1">
      <alignment horizontal="center" shrinkToFit="0" vertical="bottom" wrapText="0"/>
    </xf>
    <xf borderId="1" fillId="11" fontId="1" numFmtId="1" xfId="0" applyAlignment="1" applyBorder="1" applyFont="1" applyNumberFormat="1">
      <alignment horizontal="center" readingOrder="0" shrinkToFit="0" vertical="bottom" wrapText="0"/>
    </xf>
    <xf borderId="0" fillId="11" fontId="8" numFmtId="0" xfId="0" applyAlignment="1" applyFont="1">
      <alignment vertical="bottom"/>
    </xf>
    <xf borderId="0" fillId="11" fontId="8" numFmtId="49" xfId="0" applyAlignment="1" applyFont="1" applyNumberFormat="1">
      <alignment vertical="bottom"/>
    </xf>
    <xf borderId="1" fillId="11" fontId="8" numFmtId="49" xfId="0" applyAlignment="1" applyBorder="1" applyFont="1" applyNumberFormat="1">
      <alignment vertical="bottom"/>
    </xf>
    <xf borderId="1" fillId="11" fontId="1" numFmtId="49" xfId="0" applyAlignment="1" applyBorder="1" applyFont="1" applyNumberFormat="1">
      <alignment vertical="bottom"/>
    </xf>
    <xf borderId="1" fillId="11" fontId="1" numFmtId="49" xfId="0" applyAlignment="1" applyBorder="1" applyFont="1" applyNumberFormat="1">
      <alignment horizontal="center" shrinkToFit="0" vertical="bottom" wrapText="0"/>
    </xf>
    <xf borderId="0" fillId="11" fontId="14" numFmtId="49" xfId="0" applyAlignment="1" applyFont="1" applyNumberFormat="1">
      <alignment horizontal="center" readingOrder="0" vertical="center"/>
    </xf>
    <xf borderId="0" fillId="11" fontId="2" numFmtId="49" xfId="0" applyAlignment="1" applyFont="1" applyNumberFormat="1">
      <alignment horizontal="center" readingOrder="0" vertical="center"/>
    </xf>
    <xf borderId="0" fillId="11" fontId="4" numFmtId="1" xfId="0" applyAlignment="1" applyFont="1" applyNumberFormat="1">
      <alignment horizontal="center" readingOrder="0" vertical="bottom"/>
    </xf>
    <xf borderId="0" fillId="11" fontId="4" numFmtId="49" xfId="0" applyAlignment="1" applyFont="1" applyNumberFormat="1">
      <alignment horizontal="center" readingOrder="0" vertical="bottom"/>
    </xf>
    <xf borderId="0" fillId="11" fontId="14" numFmtId="0" xfId="0" applyAlignment="1" applyFont="1">
      <alignment horizontal="center" shrinkToFit="0" vertical="bottom" wrapText="0"/>
    </xf>
    <xf borderId="0" fillId="12" fontId="4" numFmtId="49" xfId="0" applyAlignment="1" applyFill="1" applyFont="1" applyNumberFormat="1">
      <alignment horizontal="center" shrinkToFit="0" vertical="bottom" wrapText="0"/>
    </xf>
    <xf borderId="0" fillId="12" fontId="4" numFmtId="1" xfId="0" applyAlignment="1" applyFont="1" applyNumberFormat="1">
      <alignment horizontal="center" vertical="bottom"/>
    </xf>
    <xf borderId="0" fillId="12" fontId="2" numFmtId="49" xfId="0" applyAlignment="1" applyFont="1" applyNumberFormat="1">
      <alignment horizontal="center" vertical="center"/>
    </xf>
    <xf borderId="0" fillId="12" fontId="15" numFmtId="1" xfId="0" applyAlignment="1" applyFont="1" applyNumberFormat="1">
      <alignment horizontal="center" readingOrder="0" shrinkToFit="0" vertical="bottom" wrapText="0"/>
    </xf>
    <xf borderId="0" fillId="12" fontId="14" numFmtId="1" xfId="0" applyAlignment="1" applyFont="1" applyNumberFormat="1">
      <alignment horizontal="center" readingOrder="0" shrinkToFit="0" vertical="bottom" wrapText="0"/>
    </xf>
    <xf borderId="0" fillId="12" fontId="1" numFmtId="1" xfId="0" applyAlignment="1" applyFont="1" applyNumberFormat="1">
      <alignment horizontal="center" shrinkToFit="0" vertical="bottom" wrapText="0"/>
    </xf>
    <xf borderId="0" fillId="12" fontId="14" numFmtId="1" xfId="0" applyAlignment="1" applyFont="1" applyNumberFormat="1">
      <alignment horizontal="center" shrinkToFit="0" vertical="bottom" wrapText="0"/>
    </xf>
    <xf borderId="0" fillId="12" fontId="2" numFmtId="1" xfId="0" applyAlignment="1" applyFont="1" applyNumberFormat="1">
      <alignment horizontal="center" shrinkToFit="0" vertical="bottom" wrapText="0"/>
    </xf>
    <xf borderId="0" fillId="12" fontId="15" numFmtId="0" xfId="0" applyAlignment="1" applyFont="1">
      <alignment horizontal="center" readingOrder="0" shrinkToFit="0" vertical="bottom" wrapText="0"/>
    </xf>
    <xf borderId="0" fillId="12" fontId="14" numFmtId="0" xfId="0" applyAlignment="1" applyFont="1">
      <alignment horizontal="center" shrinkToFit="0" vertical="bottom" wrapText="0"/>
    </xf>
    <xf borderId="0" fillId="12" fontId="1" numFmtId="1" xfId="0" applyAlignment="1" applyFont="1" applyNumberFormat="1">
      <alignment horizontal="center" readingOrder="0" shrinkToFit="0" vertical="bottom" wrapText="0"/>
    </xf>
    <xf borderId="0" fillId="12" fontId="20" numFmtId="49" xfId="0" applyAlignment="1" applyFont="1" applyNumberFormat="1">
      <alignment horizontal="center" readingOrder="0" vertical="center"/>
    </xf>
    <xf borderId="0" fillId="12" fontId="14" numFmtId="0" xfId="0" applyAlignment="1" applyFont="1">
      <alignment horizontal="center" readingOrder="0" shrinkToFit="0" vertical="bottom" wrapText="0"/>
    </xf>
    <xf borderId="0" fillId="12" fontId="1" numFmtId="0" xfId="0" applyAlignment="1" applyFont="1">
      <alignment horizontal="center" shrinkToFit="0" vertical="bottom" wrapText="0"/>
    </xf>
    <xf borderId="0" fillId="12" fontId="1" numFmtId="0" xfId="0" applyAlignment="1" applyFont="1">
      <alignment horizontal="center" readingOrder="0" shrinkToFit="0" vertical="bottom" wrapText="0"/>
    </xf>
    <xf borderId="1" fillId="12" fontId="1" numFmtId="1" xfId="0" applyAlignment="1" applyBorder="1" applyFont="1" applyNumberFormat="1">
      <alignment horizontal="center" shrinkToFit="0" vertical="bottom" wrapText="0"/>
    </xf>
    <xf borderId="2" fillId="12" fontId="1" numFmtId="1" xfId="0" applyAlignment="1" applyBorder="1" applyFont="1" applyNumberFormat="1">
      <alignment horizontal="center" shrinkToFit="0" vertical="bottom" wrapText="0"/>
    </xf>
    <xf borderId="0" fillId="12" fontId="8" numFmtId="0" xfId="0" applyAlignment="1" applyFont="1">
      <alignment vertical="bottom"/>
    </xf>
    <xf borderId="0" fillId="12" fontId="1" numFmtId="49" xfId="0" applyAlignment="1" applyFont="1" applyNumberFormat="1">
      <alignment vertical="bottom"/>
    </xf>
    <xf borderId="1" fillId="12" fontId="8" numFmtId="49" xfId="0" applyAlignment="1" applyBorder="1" applyFont="1" applyNumberFormat="1">
      <alignment vertical="bottom"/>
    </xf>
    <xf borderId="1" fillId="12" fontId="1" numFmtId="49" xfId="0" applyAlignment="1" applyBorder="1" applyFont="1" applyNumberFormat="1">
      <alignment vertical="bottom"/>
    </xf>
    <xf borderId="1" fillId="12" fontId="1" numFmtId="49" xfId="0" applyAlignment="1" applyBorder="1" applyFont="1" applyNumberFormat="1">
      <alignment horizontal="center" shrinkToFit="0" vertical="bottom" wrapText="0"/>
    </xf>
    <xf borderId="0" fillId="12" fontId="5" numFmtId="0" xfId="0" applyAlignment="1" applyFont="1">
      <alignment horizontal="center" readingOrder="0" shrinkToFit="0" vertical="bottom" wrapText="0"/>
    </xf>
    <xf borderId="0" fillId="12" fontId="4" numFmtId="1" xfId="0" applyAlignment="1" applyFont="1" applyNumberFormat="1">
      <alignment horizontal="center" shrinkToFit="0" vertical="bottom" wrapText="0"/>
    </xf>
    <xf borderId="0" fillId="12" fontId="21" numFmtId="1" xfId="0" applyAlignment="1" applyFont="1" applyNumberFormat="1">
      <alignment vertical="bottom"/>
    </xf>
    <xf borderId="0" fillId="12" fontId="4" numFmtId="1" xfId="0" applyAlignment="1" applyFont="1" applyNumberFormat="1">
      <alignment horizontal="center" readingOrder="0" vertical="bottom"/>
    </xf>
    <xf borderId="0" fillId="12" fontId="2" numFmtId="0" xfId="0" applyAlignment="1" applyFont="1">
      <alignment horizontal="center" shrinkToFit="0" vertical="bottom" wrapText="0"/>
    </xf>
    <xf borderId="0" fillId="12" fontId="14" numFmtId="49" xfId="0" applyAlignment="1" applyFont="1" applyNumberFormat="1">
      <alignment horizontal="center"/>
    </xf>
    <xf borderId="0" fillId="12" fontId="2" numFmtId="49" xfId="0" applyAlignment="1" applyFont="1" applyNumberFormat="1">
      <alignment horizontal="center"/>
    </xf>
    <xf borderId="0" fillId="12" fontId="1" numFmtId="0" xfId="0" applyAlignment="1" applyFont="1">
      <alignment horizontal="center" shrinkToFit="0" vertical="bottom" wrapText="0"/>
    </xf>
    <xf borderId="0" fillId="12" fontId="19" numFmtId="0" xfId="0" applyAlignment="1" applyFont="1">
      <alignment horizontal="center" shrinkToFit="0" vertical="bottom" wrapText="0"/>
    </xf>
    <xf borderId="0" fillId="12" fontId="2" numFmtId="0" xfId="0" applyAlignment="1" applyFont="1">
      <alignment horizontal="center" shrinkToFit="0" vertical="bottom" wrapText="0"/>
    </xf>
    <xf borderId="0" fillId="12" fontId="1" numFmtId="49" xfId="0" applyAlignment="1" applyFont="1" applyNumberFormat="1">
      <alignment horizontal="center" readingOrder="0" shrinkToFit="0" vertical="bottom" wrapText="0"/>
    </xf>
    <xf borderId="0" fillId="12" fontId="8" numFmtId="49" xfId="0" applyAlignment="1" applyFont="1" applyNumberFormat="1">
      <alignment vertical="bottom"/>
    </xf>
    <xf borderId="0" fillId="12" fontId="8" numFmtId="0" xfId="0" applyAlignment="1" applyFont="1">
      <alignment vertical="bottom"/>
    </xf>
    <xf borderId="0" fillId="13" fontId="4" numFmtId="1" xfId="0" applyAlignment="1" applyFill="1" applyFont="1" applyNumberFormat="1">
      <alignment horizontal="center" shrinkToFit="0" vertical="bottom" wrapText="0"/>
    </xf>
    <xf borderId="0" fillId="13" fontId="4" numFmtId="0" xfId="0" applyAlignment="1" applyFont="1">
      <alignment horizontal="center" readingOrder="0" vertical="bottom"/>
    </xf>
    <xf borderId="0" fillId="13" fontId="4" numFmtId="1" xfId="0" applyAlignment="1" applyFont="1" applyNumberFormat="1">
      <alignment horizontal="center" readingOrder="0" vertical="bottom"/>
    </xf>
    <xf borderId="0" fillId="13" fontId="2" numFmtId="49" xfId="0" applyAlignment="1" applyFont="1" applyNumberFormat="1">
      <alignment horizontal="center" vertical="center"/>
    </xf>
    <xf borderId="0" fillId="13" fontId="14" numFmtId="1" xfId="0" applyAlignment="1" applyFont="1" applyNumberFormat="1">
      <alignment horizontal="center" readingOrder="0" shrinkToFit="0" vertical="bottom" wrapText="0"/>
    </xf>
    <xf borderId="0" fillId="13" fontId="1" numFmtId="1" xfId="0" applyAlignment="1" applyFont="1" applyNumberFormat="1">
      <alignment horizontal="center" shrinkToFit="0" vertical="bottom" wrapText="0"/>
    </xf>
    <xf borderId="0" fillId="13" fontId="14" numFmtId="49" xfId="0" applyAlignment="1" applyFont="1" applyNumberFormat="1">
      <alignment horizontal="center"/>
    </xf>
    <xf borderId="0" fillId="13" fontId="2" numFmtId="49" xfId="0" applyAlignment="1" applyFont="1" applyNumberFormat="1">
      <alignment horizontal="center"/>
    </xf>
    <xf borderId="0" fillId="13" fontId="22" numFmtId="49" xfId="0" applyAlignment="1" applyFont="1" applyNumberFormat="1">
      <alignment horizontal="center" vertical="center"/>
    </xf>
    <xf borderId="0" fillId="13" fontId="14" numFmtId="0" xfId="0" applyAlignment="1" applyFont="1">
      <alignment horizontal="center" readingOrder="0" shrinkToFit="0" vertical="bottom" wrapText="0"/>
    </xf>
    <xf borderId="0" fillId="13" fontId="1" numFmtId="0" xfId="0" applyAlignment="1" applyFont="1">
      <alignment horizontal="center" shrinkToFit="0" vertical="bottom" wrapText="0"/>
    </xf>
    <xf borderId="0" fillId="13" fontId="19" numFmtId="0" xfId="0" applyAlignment="1" applyFont="1">
      <alignment horizontal="center" shrinkToFit="0" vertical="bottom" wrapText="0"/>
    </xf>
    <xf borderId="0" fillId="13" fontId="1" numFmtId="0" xfId="0" applyAlignment="1" applyFont="1">
      <alignment horizontal="center" readingOrder="0" shrinkToFit="0" vertical="bottom" wrapText="0"/>
    </xf>
    <xf borderId="0" fillId="13" fontId="5" numFmtId="1" xfId="0" applyAlignment="1" applyFont="1" applyNumberFormat="1">
      <alignment horizontal="center" readingOrder="0" shrinkToFit="0" vertical="bottom" wrapText="0"/>
    </xf>
    <xf borderId="0" fillId="13" fontId="2" numFmtId="0" xfId="0" applyAlignment="1" applyFont="1">
      <alignment horizontal="center" shrinkToFit="0" vertical="bottom" wrapText="0"/>
    </xf>
    <xf borderId="0" fillId="13" fontId="1" numFmtId="49" xfId="0" applyAlignment="1" applyFont="1" applyNumberFormat="1">
      <alignment horizontal="center" readingOrder="0" shrinkToFit="0" vertical="bottom" wrapText="0"/>
    </xf>
    <xf borderId="0" fillId="13" fontId="8" numFmtId="49" xfId="0" applyAlignment="1" applyFont="1" applyNumberFormat="1">
      <alignment vertical="bottom"/>
    </xf>
    <xf borderId="0" fillId="13" fontId="8" numFmtId="0" xfId="0" applyAlignment="1" applyFont="1">
      <alignment vertical="bottom"/>
    </xf>
    <xf borderId="0" fillId="13" fontId="1" numFmtId="0" xfId="0" applyAlignment="1" applyFont="1">
      <alignment horizontal="center" shrinkToFit="0" vertical="bottom" wrapText="0"/>
    </xf>
    <xf borderId="0" fillId="14" fontId="4" numFmtId="1" xfId="0" applyAlignment="1" applyFill="1" applyFont="1" applyNumberFormat="1">
      <alignment horizontal="center" shrinkToFit="0" vertical="bottom" wrapText="0"/>
    </xf>
    <xf borderId="0" fillId="14" fontId="4" numFmtId="1" xfId="0" applyAlignment="1" applyFont="1" applyNumberFormat="1">
      <alignment horizontal="center" vertical="bottom"/>
    </xf>
    <xf borderId="0" fillId="14" fontId="4" numFmtId="1" xfId="0" applyAlignment="1" applyFont="1" applyNumberFormat="1">
      <alignment horizontal="center" readingOrder="0" vertical="bottom"/>
    </xf>
    <xf borderId="0" fillId="14" fontId="2" numFmtId="49" xfId="0" applyAlignment="1" applyFont="1" applyNumberFormat="1">
      <alignment horizontal="center" readingOrder="0" vertical="center"/>
    </xf>
    <xf borderId="0" fillId="14" fontId="14" numFmtId="1" xfId="0" applyAlignment="1" applyFont="1" applyNumberFormat="1">
      <alignment horizontal="center" readingOrder="0" shrinkToFit="0" vertical="bottom" wrapText="0"/>
    </xf>
    <xf borderId="0" fillId="14" fontId="1" numFmtId="1" xfId="0" applyAlignment="1" applyFont="1" applyNumberFormat="1">
      <alignment horizontal="center" shrinkToFit="0" vertical="bottom" wrapText="0"/>
    </xf>
    <xf borderId="0" fillId="14" fontId="14" numFmtId="49" xfId="0" applyAlignment="1" applyFont="1" applyNumberFormat="1">
      <alignment horizontal="center"/>
    </xf>
    <xf borderId="0" fillId="14" fontId="2" numFmtId="49" xfId="0" applyAlignment="1" applyFont="1" applyNumberFormat="1">
      <alignment horizontal="center"/>
    </xf>
    <xf borderId="0" fillId="14" fontId="1" numFmtId="1" xfId="0" applyAlignment="1" applyFont="1" applyNumberFormat="1">
      <alignment horizontal="center" readingOrder="0" shrinkToFit="0" vertical="bottom" wrapText="0"/>
    </xf>
    <xf borderId="0" fillId="14" fontId="23" numFmtId="49" xfId="0" applyAlignment="1" applyFont="1" applyNumberFormat="1">
      <alignment horizontal="center"/>
    </xf>
    <xf borderId="0" fillId="14" fontId="14" numFmtId="0" xfId="0" applyAlignment="1" applyFont="1">
      <alignment horizontal="center" readingOrder="0" shrinkToFit="0" vertical="bottom" wrapText="0"/>
    </xf>
    <xf borderId="0" fillId="14" fontId="1" numFmtId="0" xfId="0" applyAlignment="1" applyFont="1">
      <alignment horizontal="center" readingOrder="0" shrinkToFit="0" vertical="bottom" wrapText="0"/>
    </xf>
    <xf borderId="0" fillId="14" fontId="19" numFmtId="49" xfId="0" applyAlignment="1" applyFont="1" applyNumberFormat="1">
      <alignment horizontal="center"/>
    </xf>
    <xf borderId="0" fillId="14" fontId="1" numFmtId="0" xfId="0" applyAlignment="1" applyFont="1">
      <alignment horizontal="center" shrinkToFit="0" vertical="bottom" wrapText="0"/>
    </xf>
    <xf borderId="0" fillId="14" fontId="2" numFmtId="0" xfId="0" applyAlignment="1" applyFont="1">
      <alignment horizontal="center" shrinkToFit="0" vertical="bottom" wrapText="0"/>
    </xf>
    <xf borderId="0" fillId="14" fontId="1" numFmtId="49" xfId="0" applyAlignment="1" applyFont="1" applyNumberFormat="1">
      <alignment horizontal="center" readingOrder="0" shrinkToFit="0" vertical="bottom" wrapText="0"/>
    </xf>
    <xf borderId="0" fillId="14" fontId="1" numFmtId="0" xfId="0" applyAlignment="1" applyFont="1">
      <alignment horizontal="center" shrinkToFit="0" vertical="bottom" wrapText="0"/>
    </xf>
    <xf borderId="0" fillId="14" fontId="2" numFmtId="0" xfId="0" applyAlignment="1" applyFont="1">
      <alignment horizontal="center" shrinkToFit="0" vertical="bottom" wrapText="0"/>
    </xf>
    <xf borderId="0" fillId="15" fontId="4" numFmtId="0" xfId="0" applyAlignment="1" applyFill="1" applyFont="1">
      <alignment horizontal="center" readingOrder="0" vertical="bottom"/>
    </xf>
    <xf borderId="0" fillId="15" fontId="4" numFmtId="1" xfId="0" applyAlignment="1" applyFont="1" applyNumberFormat="1">
      <alignment horizontal="center" readingOrder="0" vertical="bottom"/>
    </xf>
    <xf borderId="0" fillId="15" fontId="19" numFmtId="49" xfId="0" applyAlignment="1" applyFont="1" applyNumberFormat="1">
      <alignment horizontal="center" readingOrder="0"/>
    </xf>
    <xf borderId="0" fillId="15" fontId="4" numFmtId="0" xfId="0" applyAlignment="1" applyFont="1">
      <alignment horizontal="center" shrinkToFit="0" vertical="bottom" wrapText="0"/>
    </xf>
    <xf borderId="0" fillId="15" fontId="14" numFmtId="1" xfId="0" applyAlignment="1" applyFont="1" applyNumberFormat="1">
      <alignment horizontal="center" shrinkToFit="0" vertical="bottom" wrapText="0"/>
    </xf>
    <xf borderId="0" fillId="15" fontId="1" numFmtId="1" xfId="0" applyAlignment="1" applyFont="1" applyNumberFormat="1">
      <alignment horizontal="center" shrinkToFit="0" vertical="bottom" wrapText="0"/>
    </xf>
    <xf borderId="0" fillId="15" fontId="14" numFmtId="49" xfId="0" applyAlignment="1" applyFont="1" applyNumberFormat="1">
      <alignment horizontal="center"/>
    </xf>
    <xf borderId="0" fillId="15" fontId="2" numFmtId="49" xfId="0" applyAlignment="1" applyFont="1" applyNumberFormat="1">
      <alignment horizontal="center"/>
    </xf>
    <xf borderId="0" fillId="15" fontId="14" numFmtId="1" xfId="0" applyAlignment="1" applyFont="1" applyNumberFormat="1">
      <alignment horizontal="center" readingOrder="0" shrinkToFit="0" vertical="bottom" wrapText="0"/>
    </xf>
    <xf borderId="0" fillId="15" fontId="1" numFmtId="0" xfId="0" applyAlignment="1" applyFont="1">
      <alignment horizontal="center" shrinkToFit="0" vertical="bottom" wrapText="0"/>
    </xf>
    <xf borderId="0" fillId="15" fontId="24" numFmtId="49" xfId="0" applyAlignment="1" applyFont="1" applyNumberFormat="1">
      <alignment horizontal="center"/>
    </xf>
    <xf borderId="0" fillId="15" fontId="14" numFmtId="0" xfId="0" applyAlignment="1" applyFont="1">
      <alignment horizontal="center" readingOrder="0" shrinkToFit="0" vertical="bottom" wrapText="0"/>
    </xf>
    <xf borderId="0" fillId="15" fontId="19" numFmtId="49" xfId="0" applyAlignment="1" applyFont="1" applyNumberFormat="1">
      <alignment horizontal="center"/>
    </xf>
    <xf borderId="0" fillId="15" fontId="2" numFmtId="0" xfId="0" applyAlignment="1" applyFont="1">
      <alignment horizontal="center" shrinkToFit="0" vertical="bottom" wrapText="0"/>
    </xf>
    <xf borderId="0" fillId="15" fontId="1" numFmtId="0" xfId="0" applyAlignment="1" applyFont="1">
      <alignment horizontal="center" readingOrder="0" shrinkToFit="0" vertical="bottom" wrapText="0"/>
    </xf>
    <xf borderId="0" fillId="15" fontId="1" numFmtId="49" xfId="0" applyAlignment="1" applyFont="1" applyNumberFormat="1">
      <alignment horizontal="center" readingOrder="0" shrinkToFit="0" vertical="bottom" wrapText="0"/>
    </xf>
    <xf borderId="0" fillId="15" fontId="25" numFmtId="0" xfId="0" applyAlignment="1" applyFont="1">
      <alignment horizontal="center" readingOrder="0" shrinkToFit="0" wrapText="0"/>
    </xf>
    <xf borderId="0" fillId="15" fontId="25" numFmtId="0" xfId="0" applyAlignment="1" applyFont="1">
      <alignment horizontal="center" readingOrder="0" shrinkToFit="0" vertical="bottom" wrapText="0"/>
    </xf>
    <xf borderId="0" fillId="15" fontId="25" numFmtId="0" xfId="0" applyAlignment="1" applyFont="1">
      <alignment horizontal="center" shrinkToFit="0" vertical="bottom" wrapText="0"/>
    </xf>
    <xf borderId="0" fillId="15" fontId="4" numFmtId="49" xfId="0" applyAlignment="1" applyFont="1" applyNumberFormat="1">
      <alignment horizontal="center" shrinkToFit="0" vertical="bottom" wrapText="0"/>
    </xf>
    <xf borderId="0" fillId="15" fontId="4" numFmtId="1" xfId="0" applyAlignment="1" applyFont="1" applyNumberFormat="1">
      <alignment horizontal="center" vertical="bottom"/>
    </xf>
    <xf borderId="0" fillId="15" fontId="26" numFmtId="49" xfId="0" applyAlignment="1" applyFont="1" applyNumberFormat="1">
      <alignment horizontal="center"/>
    </xf>
    <xf borderId="0" fillId="15" fontId="27" numFmtId="49" xfId="0" applyAlignment="1" applyFont="1" applyNumberFormat="1">
      <alignment horizontal="center"/>
    </xf>
    <xf borderId="0" fillId="15" fontId="2" numFmtId="1" xfId="0" applyAlignment="1" applyFont="1" applyNumberFormat="1">
      <alignment horizontal="center" shrinkToFit="0" vertical="bottom" wrapText="0"/>
    </xf>
    <xf borderId="0" fillId="15" fontId="19" numFmtId="0" xfId="0" applyAlignment="1" applyFont="1">
      <alignment horizontal="center" shrinkToFit="0" vertical="bottom" wrapText="0"/>
    </xf>
    <xf borderId="0" fillId="15" fontId="8" numFmtId="0" xfId="0" applyAlignment="1" applyFont="1">
      <alignment vertical="bottom"/>
    </xf>
    <xf borderId="0" fillId="15" fontId="8" numFmtId="0" xfId="0" applyAlignment="1" applyFont="1">
      <alignment vertical="bottom"/>
    </xf>
    <xf borderId="1" fillId="15" fontId="8" numFmtId="49" xfId="0" applyAlignment="1" applyBorder="1" applyFont="1" applyNumberFormat="1">
      <alignment vertical="bottom"/>
    </xf>
    <xf borderId="1" fillId="15" fontId="5" numFmtId="49" xfId="0" applyAlignment="1" applyBorder="1" applyFont="1" applyNumberFormat="1">
      <alignment horizontal="center" shrinkToFit="0" vertical="bottom" wrapText="0"/>
    </xf>
    <xf borderId="0" fillId="15" fontId="8" numFmtId="0" xfId="0" applyAlignment="1" applyFont="1">
      <alignment vertical="bottom"/>
    </xf>
    <xf borderId="0" fillId="15" fontId="28" numFmtId="0" xfId="0" applyAlignment="1" applyFont="1">
      <alignment vertical="bottom"/>
    </xf>
    <xf borderId="0" fillId="15" fontId="19" numFmtId="0" xfId="0" applyAlignment="1" applyFont="1">
      <alignment horizontal="center" readingOrder="0" shrinkToFit="0" vertical="bottom" wrapText="0"/>
    </xf>
    <xf borderId="0" fillId="15" fontId="29" numFmtId="0" xfId="0" applyAlignment="1" applyFont="1">
      <alignment horizontal="center" readingOrder="0" shrinkToFit="0" vertical="bottom" wrapText="0"/>
    </xf>
    <xf borderId="0" fillId="15" fontId="19" numFmtId="0" xfId="0" applyAlignment="1" applyFont="1">
      <alignment horizontal="center" readingOrder="0" shrinkToFit="0" vertical="bottom" wrapText="0"/>
    </xf>
    <xf borderId="0" fillId="16" fontId="4" numFmtId="0" xfId="0" applyAlignment="1" applyFill="1" applyFont="1">
      <alignment horizontal="center" readingOrder="0" vertical="bottom"/>
    </xf>
    <xf borderId="0" fillId="16" fontId="4" numFmtId="1" xfId="0" applyAlignment="1" applyFont="1" applyNumberFormat="1">
      <alignment horizontal="center" vertical="bottom"/>
    </xf>
    <xf borderId="0" fillId="16" fontId="2" numFmtId="49" xfId="0" applyAlignment="1" applyFont="1" applyNumberFormat="1">
      <alignment horizontal="center" vertical="center"/>
    </xf>
    <xf borderId="0" fillId="16" fontId="14" numFmtId="0" xfId="0" applyAlignment="1" applyFont="1">
      <alignment horizontal="center" readingOrder="0" shrinkToFit="0" vertical="bottom" wrapText="0"/>
    </xf>
    <xf borderId="0" fillId="16" fontId="14" numFmtId="1" xfId="0" applyAlignment="1" applyFont="1" applyNumberFormat="1">
      <alignment horizontal="center" readingOrder="0" shrinkToFit="0" vertical="bottom" wrapText="0"/>
    </xf>
    <xf borderId="0" fillId="16" fontId="1" numFmtId="1" xfId="0" applyAlignment="1" applyFont="1" applyNumberFormat="1">
      <alignment horizontal="center" shrinkToFit="0" vertical="bottom" wrapText="0"/>
    </xf>
    <xf borderId="0" fillId="16" fontId="14" numFmtId="49" xfId="0" applyAlignment="1" applyFont="1" applyNumberFormat="1">
      <alignment horizontal="center" readingOrder="0" vertical="center"/>
    </xf>
    <xf borderId="0" fillId="16" fontId="2" numFmtId="49" xfId="0" applyAlignment="1" applyFont="1" applyNumberFormat="1">
      <alignment horizontal="center" readingOrder="0" vertical="center"/>
    </xf>
    <xf borderId="0" fillId="16" fontId="14" numFmtId="0" xfId="0" applyAlignment="1" applyFont="1">
      <alignment horizontal="center" shrinkToFit="0" vertical="bottom" wrapText="0"/>
    </xf>
    <xf borderId="0" fillId="16" fontId="1" numFmtId="0" xfId="0" applyAlignment="1" applyFont="1">
      <alignment horizontal="center" shrinkToFit="0" vertical="bottom" wrapText="0"/>
    </xf>
    <xf borderId="0" fillId="16" fontId="30" numFmtId="49" xfId="0" applyAlignment="1" applyFont="1" applyNumberFormat="1">
      <alignment horizontal="center" readingOrder="0" vertical="center"/>
    </xf>
    <xf borderId="0" fillId="16" fontId="19" numFmtId="49" xfId="0" applyAlignment="1" applyFont="1" applyNumberFormat="1">
      <alignment horizontal="center" readingOrder="0" vertical="center"/>
    </xf>
    <xf borderId="0" fillId="16" fontId="1" numFmtId="1" xfId="0" applyAlignment="1" applyFont="1" applyNumberFormat="1">
      <alignment horizontal="center" readingOrder="0" shrinkToFit="0" vertical="bottom" wrapText="0"/>
    </xf>
    <xf borderId="0" fillId="17" fontId="1" numFmtId="49" xfId="0" applyAlignment="1" applyFill="1" applyFont="1" applyNumberFormat="1">
      <alignment horizontal="center" readingOrder="0" vertical="bottom"/>
    </xf>
    <xf borderId="0" fillId="17" fontId="2" numFmtId="49" xfId="0" applyAlignment="1" applyFont="1" applyNumberFormat="1">
      <alignment horizontal="center" vertical="bottom"/>
    </xf>
    <xf borderId="0" fillId="17" fontId="1" numFmtId="49" xfId="0" applyAlignment="1" applyFont="1" applyNumberFormat="1">
      <alignment horizontal="center" vertical="bottom"/>
    </xf>
    <xf borderId="0" fillId="17" fontId="1" numFmtId="0" xfId="0" applyAlignment="1" applyFont="1">
      <alignment horizontal="center" vertical="bottom"/>
    </xf>
    <xf borderId="0" fillId="17" fontId="28" numFmtId="0" xfId="0" applyAlignment="1" applyFont="1">
      <alignment vertical="bottom"/>
    </xf>
    <xf borderId="0" fillId="17" fontId="19" numFmtId="0" xfId="0" applyAlignment="1" applyFont="1">
      <alignment horizontal="center" readingOrder="0" shrinkToFit="0" vertical="bottom" wrapText="0"/>
    </xf>
    <xf borderId="0" fillId="17" fontId="29" numFmtId="0" xfId="0" applyAlignment="1" applyFont="1">
      <alignment horizontal="center" readingOrder="0" shrinkToFit="0" vertical="bottom" wrapText="0"/>
    </xf>
    <xf borderId="0" fillId="17" fontId="19" numFmtId="0" xfId="0" applyAlignment="1" applyFont="1">
      <alignment horizontal="center" readingOrder="0" shrinkToFit="0" vertical="bottom" wrapText="0"/>
    </xf>
    <xf borderId="0" fillId="17" fontId="19" numFmtId="0" xfId="0" applyAlignment="1" applyFont="1">
      <alignment horizontal="center" shrinkToFit="0" vertical="bottom" wrapText="0"/>
    </xf>
    <xf borderId="0" fillId="18" fontId="4" numFmtId="0" xfId="0" applyAlignment="1" applyFill="1" applyFont="1">
      <alignment horizontal="center" readingOrder="0" vertical="bottom"/>
    </xf>
    <xf borderId="0" fillId="18" fontId="4" numFmtId="1" xfId="0" applyAlignment="1" applyFont="1" applyNumberFormat="1">
      <alignment horizontal="center" vertical="bottom"/>
    </xf>
    <xf borderId="0" fillId="18" fontId="2" numFmtId="49" xfId="0" applyAlignment="1" applyFont="1" applyNumberFormat="1">
      <alignment horizontal="center"/>
    </xf>
    <xf borderId="0" fillId="18" fontId="14" numFmtId="1" xfId="0" applyAlignment="1" applyFont="1" applyNumberFormat="1">
      <alignment horizontal="center" readingOrder="0" shrinkToFit="0" vertical="bottom" wrapText="0"/>
    </xf>
    <xf borderId="0" fillId="18" fontId="1" numFmtId="1" xfId="0" applyAlignment="1" applyFont="1" applyNumberFormat="1">
      <alignment horizontal="center" shrinkToFit="0" vertical="bottom" wrapText="0"/>
    </xf>
    <xf borderId="0" fillId="18" fontId="26" numFmtId="49" xfId="0" applyAlignment="1" applyFont="1" applyNumberFormat="1">
      <alignment horizontal="center" readingOrder="0"/>
    </xf>
    <xf borderId="0" fillId="18" fontId="27" numFmtId="49" xfId="0" applyAlignment="1" applyFont="1" applyNumberFormat="1">
      <alignment horizontal="center"/>
    </xf>
    <xf borderId="0" fillId="18" fontId="15" numFmtId="0" xfId="0" applyAlignment="1" applyFont="1">
      <alignment horizontal="center" readingOrder="0" shrinkToFit="0" vertical="bottom" wrapText="0"/>
    </xf>
    <xf borderId="0" fillId="18" fontId="14" numFmtId="0" xfId="0" applyAlignment="1" applyFont="1">
      <alignment horizontal="center" readingOrder="0" shrinkToFit="0" vertical="bottom" wrapText="0"/>
    </xf>
    <xf borderId="0" fillId="18" fontId="2" numFmtId="1" xfId="0" applyAlignment="1" applyFont="1" applyNumberFormat="1">
      <alignment horizontal="center" shrinkToFit="0" vertical="bottom" wrapText="0"/>
    </xf>
    <xf borderId="0" fillId="18" fontId="1" numFmtId="0" xfId="0" applyAlignment="1" applyFont="1">
      <alignment horizontal="center" shrinkToFit="0" vertical="bottom" wrapText="0"/>
    </xf>
    <xf borderId="0" fillId="18" fontId="19" numFmtId="49" xfId="0" applyAlignment="1" applyFont="1" applyNumberFormat="1">
      <alignment horizontal="center"/>
    </xf>
    <xf borderId="0" fillId="18" fontId="1" numFmtId="1" xfId="0" applyAlignment="1" applyFont="1" applyNumberFormat="1">
      <alignment horizontal="center" readingOrder="0" shrinkToFit="0" vertical="bottom" wrapText="0"/>
    </xf>
    <xf borderId="0" fillId="19" fontId="1" numFmtId="49" xfId="0" applyAlignment="1" applyFill="1" applyFont="1" applyNumberFormat="1">
      <alignment horizontal="center" readingOrder="0" vertical="bottom"/>
    </xf>
    <xf borderId="0" fillId="19" fontId="2" numFmtId="49" xfId="0" applyAlignment="1" applyFont="1" applyNumberFormat="1">
      <alignment horizontal="center" vertical="bottom"/>
    </xf>
    <xf borderId="0" fillId="19" fontId="1" numFmtId="49" xfId="0" applyAlignment="1" applyFont="1" applyNumberFormat="1">
      <alignment horizontal="center" vertical="bottom"/>
    </xf>
    <xf borderId="0" fillId="19" fontId="1" numFmtId="0" xfId="0" applyAlignment="1" applyFont="1">
      <alignment horizontal="center" vertical="bottom"/>
    </xf>
    <xf borderId="0" fillId="19" fontId="28" numFmtId="0" xfId="0" applyAlignment="1" applyFont="1">
      <alignment vertical="bottom"/>
    </xf>
    <xf borderId="0" fillId="19" fontId="19" numFmtId="0" xfId="0" applyAlignment="1" applyFont="1">
      <alignment horizontal="center" readingOrder="0" shrinkToFit="0" vertical="bottom" wrapText="0"/>
    </xf>
    <xf borderId="0" fillId="19" fontId="19" numFmtId="0" xfId="0" applyAlignment="1" applyFont="1">
      <alignment horizontal="center" readingOrder="0" shrinkToFit="0" vertical="bottom" wrapText="0"/>
    </xf>
    <xf borderId="0" fillId="19" fontId="19" numFmtId="0" xfId="0" applyAlignment="1" applyFont="1">
      <alignment horizontal="center" shrinkToFit="0" vertical="bottom" wrapText="0"/>
    </xf>
    <xf borderId="0" fillId="20" fontId="4" numFmtId="49" xfId="0" applyAlignment="1" applyFill="1" applyFont="1" applyNumberFormat="1">
      <alignment horizontal="center" vertical="bottom"/>
    </xf>
    <xf borderId="0" fillId="20" fontId="4" numFmtId="1" xfId="0" applyAlignment="1" applyFont="1" applyNumberFormat="1">
      <alignment horizontal="center" readingOrder="0" vertical="bottom"/>
    </xf>
    <xf borderId="0" fillId="20" fontId="4" numFmtId="1" xfId="0" applyAlignment="1" applyFont="1" applyNumberFormat="1">
      <alignment horizontal="center" vertical="bottom"/>
    </xf>
    <xf borderId="0" fillId="20" fontId="2" numFmtId="49" xfId="0" applyAlignment="1" applyFont="1" applyNumberFormat="1">
      <alignment horizontal="center"/>
    </xf>
    <xf borderId="0" fillId="20" fontId="14" numFmtId="1" xfId="0" applyAlignment="1" applyFont="1" applyNumberFormat="1">
      <alignment horizontal="center" readingOrder="0" shrinkToFit="0" vertical="bottom" wrapText="0"/>
    </xf>
    <xf borderId="0" fillId="20" fontId="1" numFmtId="1" xfId="0" applyAlignment="1" applyFont="1" applyNumberFormat="1">
      <alignment horizontal="center" readingOrder="0" shrinkToFit="0" vertical="bottom" wrapText="0"/>
    </xf>
    <xf borderId="0" fillId="19" fontId="8" numFmtId="0" xfId="0" applyAlignment="1" applyFont="1">
      <alignment vertical="bottom"/>
    </xf>
    <xf borderId="0" fillId="19" fontId="8" numFmtId="0" xfId="0" applyAlignment="1" applyFont="1">
      <alignment vertical="bottom"/>
    </xf>
    <xf borderId="0" fillId="21" fontId="4" numFmtId="49" xfId="0" applyAlignment="1" applyFill="1" applyFont="1" applyNumberFormat="1">
      <alignment horizontal="center" readingOrder="0" vertical="bottom"/>
    </xf>
    <xf borderId="0" fillId="21" fontId="4" numFmtId="1" xfId="0" applyAlignment="1" applyFont="1" applyNumberFormat="1">
      <alignment horizontal="center" vertical="bottom"/>
    </xf>
    <xf borderId="0" fillId="21" fontId="4" numFmtId="1" xfId="0" applyAlignment="1" applyFont="1" applyNumberFormat="1">
      <alignment horizontal="center" readingOrder="0" vertical="bottom"/>
    </xf>
    <xf borderId="0" fillId="21" fontId="31" numFmtId="49" xfId="0" applyAlignment="1" applyFont="1" applyNumberFormat="1">
      <alignment horizontal="center"/>
    </xf>
    <xf borderId="0" fillId="21" fontId="14" numFmtId="0" xfId="0" applyAlignment="1" applyFont="1">
      <alignment horizontal="center" readingOrder="0" shrinkToFit="0" vertical="bottom" wrapText="0"/>
    </xf>
    <xf borderId="0" fillId="21" fontId="14" numFmtId="1" xfId="0" applyAlignment="1" applyFont="1" applyNumberFormat="1">
      <alignment horizontal="center" readingOrder="0" shrinkToFit="0" vertical="bottom" wrapText="0"/>
    </xf>
    <xf borderId="0" fillId="21" fontId="1" numFmtId="1" xfId="0" applyAlignment="1" applyFont="1" applyNumberFormat="1">
      <alignment horizontal="center" shrinkToFit="0" vertical="bottom" wrapText="0"/>
    </xf>
    <xf borderId="0" fillId="21" fontId="14" numFmtId="49" xfId="0" applyAlignment="1" applyFont="1" applyNumberFormat="1">
      <alignment horizontal="center" readingOrder="0"/>
    </xf>
    <xf borderId="0" fillId="21" fontId="2" numFmtId="49" xfId="0" applyAlignment="1" applyFont="1" applyNumberFormat="1">
      <alignment horizontal="center"/>
    </xf>
    <xf borderId="0" fillId="21" fontId="1" numFmtId="0" xfId="0" applyAlignment="1" applyFont="1">
      <alignment horizontal="center" shrinkToFit="0" vertical="bottom" wrapText="0"/>
    </xf>
    <xf borderId="0" fillId="21" fontId="2" numFmtId="1" xfId="0" applyAlignment="1" applyFont="1" applyNumberFormat="1">
      <alignment horizontal="center" shrinkToFit="0" vertical="bottom" wrapText="0"/>
    </xf>
    <xf borderId="0" fillId="21" fontId="19" numFmtId="49" xfId="0" applyAlignment="1" applyFont="1" applyNumberFormat="1">
      <alignment horizontal="center"/>
    </xf>
    <xf borderId="0" fillId="21" fontId="1" numFmtId="1" xfId="0" applyAlignment="1" applyFont="1" applyNumberFormat="1">
      <alignment horizontal="center" readingOrder="0" shrinkToFit="0" vertical="bottom" wrapText="0"/>
    </xf>
    <xf borderId="0" fillId="22" fontId="1" numFmtId="49" xfId="0" applyAlignment="1" applyFill="1" applyFont="1" applyNumberFormat="1">
      <alignment horizontal="center" readingOrder="0" vertical="bottom"/>
    </xf>
    <xf borderId="0" fillId="22" fontId="2" numFmtId="49" xfId="0" applyAlignment="1" applyFont="1" applyNumberFormat="1">
      <alignment horizontal="center"/>
    </xf>
    <xf borderId="0" fillId="22" fontId="1" numFmtId="49" xfId="0" applyAlignment="1" applyFont="1" applyNumberFormat="1">
      <alignment horizontal="center" vertical="bottom"/>
    </xf>
    <xf borderId="0" fillId="22" fontId="1" numFmtId="0" xfId="0" applyAlignment="1" applyFont="1">
      <alignment horizontal="center" vertical="bottom"/>
    </xf>
    <xf borderId="0" fillId="22" fontId="28" numFmtId="0" xfId="0" applyAlignment="1" applyFont="1">
      <alignment vertical="bottom"/>
    </xf>
    <xf borderId="0" fillId="22" fontId="19" numFmtId="0" xfId="0" applyAlignment="1" applyFont="1">
      <alignment horizontal="left" readingOrder="0" shrinkToFit="0" vertical="bottom" wrapText="0"/>
    </xf>
    <xf borderId="0" fillId="22" fontId="19" numFmtId="0" xfId="0" applyAlignment="1" applyFont="1">
      <alignment horizontal="left" shrinkToFit="0" vertical="bottom" wrapText="0"/>
    </xf>
    <xf borderId="0" fillId="22" fontId="19" numFmtId="0" xfId="0" applyAlignment="1" applyFont="1">
      <alignment horizontal="left" shrinkToFit="0" vertical="bottom" wrapText="0"/>
    </xf>
    <xf borderId="0" fillId="23" fontId="4" numFmtId="1" xfId="0" applyAlignment="1" applyFill="1" applyFont="1" applyNumberFormat="1">
      <alignment horizontal="center" readingOrder="0" vertical="bottom"/>
    </xf>
    <xf borderId="0" fillId="23" fontId="4" numFmtId="1" xfId="0" applyAlignment="1" applyFont="1" applyNumberFormat="1">
      <alignment horizontal="center" vertical="bottom"/>
    </xf>
    <xf borderId="0" fillId="23" fontId="4" numFmtId="1" xfId="0" applyAlignment="1" applyFont="1" applyNumberFormat="1">
      <alignment horizontal="center" vertical="bottom"/>
    </xf>
    <xf borderId="0" fillId="23" fontId="31" numFmtId="49" xfId="0" applyAlignment="1" applyFont="1" applyNumberFormat="1">
      <alignment horizontal="center"/>
    </xf>
    <xf borderId="0" fillId="23" fontId="14" numFmtId="0" xfId="0" applyAlignment="1" applyFont="1">
      <alignment horizontal="center" readingOrder="0" shrinkToFit="0" vertical="bottom" wrapText="0"/>
    </xf>
    <xf borderId="0" fillId="23" fontId="1" numFmtId="0" xfId="0" applyAlignment="1" applyFont="1">
      <alignment horizontal="center" readingOrder="0" shrinkToFit="0" vertical="bottom" wrapText="0"/>
    </xf>
    <xf borderId="0" fillId="21" fontId="14" numFmtId="1" xfId="0" applyAlignment="1" applyFont="1" applyNumberFormat="1">
      <alignment horizontal="center" shrinkToFit="0" vertical="bottom" wrapText="0"/>
    </xf>
    <xf borderId="0" fillId="21" fontId="19" numFmtId="0" xfId="0" applyAlignment="1" applyFont="1">
      <alignment horizontal="center" shrinkToFit="0" vertical="bottom" wrapText="0"/>
    </xf>
    <xf borderId="0" fillId="21" fontId="14" numFmtId="0" xfId="0" applyAlignment="1" applyFont="1">
      <alignment horizontal="center" shrinkToFit="0" vertical="bottom" wrapText="0"/>
    </xf>
    <xf borderId="0" fillId="22" fontId="8" numFmtId="0" xfId="0" applyAlignment="1" applyFont="1">
      <alignment vertical="bottom"/>
    </xf>
    <xf borderId="0" fillId="22" fontId="8" numFmtId="0" xfId="0" applyAlignment="1" applyFont="1">
      <alignment vertical="bottom"/>
    </xf>
    <xf borderId="0" fillId="22" fontId="1" numFmtId="0" xfId="0" applyAlignment="1" applyFont="1">
      <alignment horizontal="center" vertical="bottom"/>
    </xf>
    <xf borderId="0" fillId="22" fontId="32" numFmtId="0" xfId="0" applyAlignment="1" applyFont="1">
      <alignment vertical="bottom"/>
    </xf>
    <xf borderId="0" fillId="22" fontId="25" numFmtId="0" xfId="0" applyAlignment="1" applyFont="1">
      <alignment horizontal="left" readingOrder="0" shrinkToFit="0" vertical="bottom" wrapText="0"/>
    </xf>
    <xf borderId="0" fillId="22" fontId="25" numFmtId="0" xfId="0" applyAlignment="1" applyFont="1">
      <alignment horizontal="left" shrinkToFit="0" vertical="bottom" wrapText="0"/>
    </xf>
    <xf borderId="0" fillId="22" fontId="25" numFmtId="0" xfId="0" applyAlignment="1" applyFont="1">
      <alignment horizontal="left" shrinkToFit="0" vertical="bottom" wrapText="0"/>
    </xf>
    <xf borderId="0" fillId="24" fontId="4" numFmtId="49" xfId="0" applyAlignment="1" applyFill="1" applyFont="1" applyNumberFormat="1">
      <alignment horizontal="center" readingOrder="0" vertical="bottom"/>
    </xf>
    <xf borderId="0" fillId="24" fontId="4" numFmtId="0" xfId="0" applyAlignment="1" applyFont="1">
      <alignment horizontal="center" vertical="bottom"/>
    </xf>
    <xf borderId="0" fillId="24" fontId="4" numFmtId="0" xfId="0" applyAlignment="1" applyFont="1">
      <alignment horizontal="center" vertical="bottom"/>
    </xf>
    <xf borderId="0" fillId="24" fontId="31" numFmtId="49" xfId="0" applyAlignment="1" applyFont="1" applyNumberFormat="1">
      <alignment horizontal="center"/>
    </xf>
    <xf borderId="0" fillId="24" fontId="14" numFmtId="0" xfId="0" applyAlignment="1" applyFont="1">
      <alignment horizontal="center" readingOrder="0" shrinkToFit="0" vertical="bottom" wrapText="0"/>
    </xf>
    <xf borderId="0" fillId="24" fontId="1" numFmtId="0" xfId="0" applyAlignment="1" applyFont="1">
      <alignment horizontal="center" shrinkToFit="0" vertical="bottom" wrapText="0"/>
    </xf>
    <xf borderId="0" fillId="24" fontId="14" numFmtId="49" xfId="0" applyAlignment="1" applyFont="1" applyNumberFormat="1">
      <alignment horizontal="center" readingOrder="0" vertical="center"/>
    </xf>
    <xf borderId="0" fillId="24" fontId="2" numFmtId="49" xfId="0" applyAlignment="1" applyFont="1" applyNumberFormat="1">
      <alignment horizontal="center" readingOrder="0" vertical="center"/>
    </xf>
    <xf borderId="0" fillId="24" fontId="33" numFmtId="49" xfId="0" applyAlignment="1" applyFont="1" applyNumberFormat="1">
      <alignment horizontal="center" readingOrder="0" vertical="center"/>
    </xf>
    <xf borderId="0" fillId="24" fontId="1" numFmtId="0" xfId="0" applyAlignment="1" applyFont="1">
      <alignment horizontal="center" shrinkToFit="0" vertical="bottom" wrapText="0"/>
    </xf>
    <xf borderId="0" fillId="24" fontId="19" numFmtId="49" xfId="0" applyAlignment="1" applyFont="1" applyNumberFormat="1">
      <alignment horizontal="center" readingOrder="0" vertical="center"/>
    </xf>
    <xf borderId="0" fillId="24" fontId="1" numFmtId="0" xfId="0" applyAlignment="1" applyFont="1">
      <alignment horizontal="center" readingOrder="0" shrinkToFit="0" vertical="bottom" wrapText="0"/>
    </xf>
    <xf borderId="0" fillId="25" fontId="1" numFmtId="49" xfId="0" applyAlignment="1" applyFill="1" applyFont="1" applyNumberFormat="1">
      <alignment horizontal="center" readingOrder="0" vertical="bottom"/>
    </xf>
    <xf borderId="0" fillId="25" fontId="2" numFmtId="49" xfId="0" applyAlignment="1" applyFont="1" applyNumberFormat="1">
      <alignment horizontal="center"/>
    </xf>
    <xf borderId="0" fillId="25" fontId="1" numFmtId="49" xfId="0" applyAlignment="1" applyFont="1" applyNumberFormat="1">
      <alignment horizontal="center" vertical="bottom"/>
    </xf>
    <xf borderId="0" fillId="25" fontId="1" numFmtId="0" xfId="0" applyAlignment="1" applyFont="1">
      <alignment horizontal="center" vertical="bottom"/>
    </xf>
    <xf borderId="0" fillId="25" fontId="25" numFmtId="0" xfId="0" applyAlignment="1" applyFont="1">
      <alignment horizontal="center" vertical="bottom"/>
    </xf>
    <xf borderId="0" fillId="25" fontId="25" numFmtId="0" xfId="0" applyAlignment="1" applyFont="1">
      <alignment horizontal="left" readingOrder="0" shrinkToFit="0" vertical="bottom" wrapText="0"/>
    </xf>
    <xf borderId="0" fillId="25" fontId="25" numFmtId="0" xfId="0" applyAlignment="1" applyFont="1">
      <alignment horizontal="left" shrinkToFit="0" vertical="bottom" wrapText="0"/>
    </xf>
    <xf borderId="0" fillId="25" fontId="25" numFmtId="0" xfId="0" applyAlignment="1" applyFont="1">
      <alignment horizontal="left" shrinkToFit="0" vertical="bottom" wrapText="0"/>
    </xf>
    <xf borderId="0" fillId="26" fontId="25" numFmtId="49" xfId="0" applyAlignment="1" applyFill="1" applyFont="1" applyNumberFormat="1">
      <alignment horizontal="center" readingOrder="0" vertical="bottom"/>
    </xf>
    <xf borderId="0" fillId="26" fontId="25" numFmtId="0" xfId="0" applyAlignment="1" applyFont="1">
      <alignment horizontal="center" vertical="bottom"/>
    </xf>
    <xf borderId="0" fillId="26" fontId="25" numFmtId="0" xfId="0" applyAlignment="1" applyFont="1">
      <alignment horizontal="center" readingOrder="0" shrinkToFit="0" vertical="bottom" wrapText="0"/>
    </xf>
    <xf borderId="0" fillId="26" fontId="31" numFmtId="49" xfId="0" applyAlignment="1" applyFont="1" applyNumberFormat="1">
      <alignment horizontal="center"/>
    </xf>
    <xf borderId="0" fillId="26" fontId="14" numFmtId="0" xfId="0" applyAlignment="1" applyFont="1">
      <alignment horizontal="center" readingOrder="0" shrinkToFit="0" vertical="bottom" wrapText="0"/>
    </xf>
    <xf borderId="0" fillId="26" fontId="1" numFmtId="0" xfId="0" applyAlignment="1" applyFont="1">
      <alignment horizontal="center" readingOrder="0" shrinkToFit="0" vertical="bottom" wrapText="0"/>
    </xf>
    <xf borderId="0" fillId="24" fontId="2" numFmtId="49" xfId="0" applyAlignment="1" applyFont="1" applyNumberFormat="1">
      <alignment horizontal="center" readingOrder="0" vertical="center"/>
    </xf>
    <xf borderId="0" fillId="24" fontId="34" numFmtId="49" xfId="0" applyAlignment="1" applyFont="1" applyNumberFormat="1">
      <alignment horizontal="center" readingOrder="0" vertical="center"/>
    </xf>
    <xf borderId="0" fillId="25" fontId="2" numFmtId="0" xfId="0" applyAlignment="1" applyFont="1">
      <alignment horizontal="center" shrinkToFit="0" vertical="bottom" wrapText="0"/>
    </xf>
    <xf borderId="0" fillId="25" fontId="1" numFmtId="0" xfId="0" applyAlignment="1" applyFont="1">
      <alignment horizontal="center" readingOrder="0" shrinkToFit="0" vertical="bottom" wrapText="0"/>
    </xf>
    <xf borderId="0" fillId="25" fontId="1" numFmtId="49" xfId="0" applyAlignment="1" applyFont="1" applyNumberFormat="1">
      <alignment horizontal="center" readingOrder="0" shrinkToFit="0" vertical="bottom" wrapText="0"/>
    </xf>
    <xf borderId="0" fillId="25" fontId="1" numFmtId="0" xfId="0" applyAlignment="1" applyFont="1">
      <alignment horizontal="center" shrinkToFit="0" vertical="bottom" wrapText="0"/>
    </xf>
    <xf borderId="0" fillId="27" fontId="25" numFmtId="49" xfId="0" applyAlignment="1" applyFill="1" applyFont="1" applyNumberFormat="1">
      <alignment horizontal="center" readingOrder="0"/>
    </xf>
    <xf borderId="0" fillId="27" fontId="35" numFmtId="49" xfId="0" applyAlignment="1" applyFont="1" applyNumberFormat="1">
      <alignment horizontal="center" vertical="bottom"/>
    </xf>
    <xf borderId="0" fillId="27" fontId="25" numFmtId="0" xfId="0" applyAlignment="1" applyFont="1">
      <alignment horizontal="center" vertical="bottom"/>
    </xf>
    <xf borderId="0" fillId="27" fontId="25" numFmtId="0" xfId="0" applyAlignment="1" applyFont="1">
      <alignment horizontal="center" shrinkToFit="0" vertical="bottom" wrapText="0"/>
    </xf>
    <xf borderId="0" fillId="28" fontId="1" numFmtId="49" xfId="0" applyAlignment="1" applyFill="1" applyFont="1" applyNumberFormat="1">
      <alignment horizontal="center" shrinkToFit="0" wrapText="0"/>
    </xf>
    <xf borderId="0" fillId="28" fontId="1" numFmtId="0" xfId="0" applyAlignment="1" applyFont="1">
      <alignment horizontal="center" shrinkToFit="0" wrapText="0"/>
    </xf>
    <xf borderId="0" fillId="28" fontId="2" numFmtId="0" xfId="0" applyAlignment="1" applyFont="1">
      <alignment horizontal="center" shrinkToFit="0" wrapText="0"/>
    </xf>
    <xf borderId="0" fillId="28" fontId="19" numFmtId="0" xfId="0" applyAlignment="1" applyFont="1">
      <alignment horizontal="center" shrinkToFit="0" wrapText="0"/>
    </xf>
    <xf borderId="0" fillId="28" fontId="1" numFmtId="0" xfId="0" applyAlignment="1" applyFont="1">
      <alignment horizontal="center" readingOrder="0" shrinkToFit="0" wrapText="0"/>
    </xf>
    <xf borderId="0" fillId="28" fontId="1" numFmtId="0" xfId="0" applyAlignment="1" applyFont="1">
      <alignment horizontal="center" readingOrder="0" vertical="bottom"/>
    </xf>
    <xf borderId="0" fillId="28" fontId="1" numFmtId="0" xfId="0" applyAlignment="1" applyFont="1">
      <alignment horizontal="left" shrinkToFit="0" wrapText="0"/>
    </xf>
    <xf borderId="0" fillId="28" fontId="2" numFmtId="49" xfId="0" applyAlignment="1" applyFont="1" applyNumberFormat="1">
      <alignment vertical="bottom"/>
    </xf>
    <xf borderId="0" fillId="28" fontId="36" numFmtId="49" xfId="0" applyAlignment="1" applyFont="1" applyNumberFormat="1">
      <alignment readingOrder="0" vertical="bottom"/>
    </xf>
    <xf borderId="0" fillId="28" fontId="36" numFmtId="49" xfId="0" applyAlignment="1" applyFont="1" applyNumberFormat="1">
      <alignment vertical="bottom"/>
    </xf>
    <xf borderId="3" fillId="28" fontId="36" numFmtId="49" xfId="0" applyAlignment="1" applyBorder="1" applyFont="1" applyNumberFormat="1">
      <alignment readingOrder="0" vertical="bottom"/>
    </xf>
    <xf borderId="3" fillId="28" fontId="36" numFmtId="0" xfId="0" applyAlignment="1" applyBorder="1" applyFont="1">
      <alignment readingOrder="0" vertical="bottom"/>
    </xf>
    <xf borderId="0" fillId="28" fontId="19" numFmtId="0" xfId="0" applyAlignment="1" applyFont="1">
      <alignment vertical="bottom"/>
    </xf>
    <xf borderId="0" fillId="28" fontId="37" numFmtId="0" xfId="0" applyAlignment="1" applyFont="1">
      <alignment horizontal="left" readingOrder="0" shrinkToFit="0" wrapText="0"/>
    </xf>
    <xf borderId="0" fillId="28" fontId="38" numFmtId="0" xfId="0" applyAlignment="1" applyFont="1">
      <alignment horizontal="left" readingOrder="0" shrinkToFit="0" wrapText="0"/>
    </xf>
    <xf borderId="0" fillId="28" fontId="38" numFmtId="0" xfId="0" applyAlignment="1" applyFont="1">
      <alignment horizontal="left" shrinkToFit="0" wrapText="0"/>
    </xf>
    <xf borderId="0" fillId="29" fontId="8" numFmtId="0" xfId="0" applyAlignment="1" applyFill="1" applyFont="1">
      <alignment vertical="bottom"/>
    </xf>
    <xf borderId="0" fillId="29" fontId="39" numFmtId="0" xfId="0" applyAlignment="1" applyFont="1">
      <alignment vertical="bottom"/>
    </xf>
    <xf borderId="0" fillId="29" fontId="40" numFmtId="0" xfId="0" applyAlignment="1" applyFont="1">
      <alignment vertical="bottom"/>
    </xf>
    <xf borderId="0" fillId="29" fontId="41" numFmtId="0" xfId="0" applyAlignment="1" applyFont="1">
      <alignment vertical="bottom"/>
    </xf>
    <xf borderId="0" fillId="29" fontId="42" numFmtId="0" xfId="0" applyAlignment="1" applyFont="1">
      <alignment vertical="bottom"/>
    </xf>
    <xf borderId="0" fillId="29" fontId="43" numFmtId="0" xfId="0" applyAlignment="1" applyFont="1">
      <alignment vertical="bottom"/>
    </xf>
    <xf borderId="0" fillId="29" fontId="44" numFmtId="0" xfId="0" applyAlignment="1" applyFont="1">
      <alignment vertical="bottom"/>
    </xf>
    <xf borderId="0" fillId="29" fontId="45" numFmtId="0" xfId="0" applyAlignment="1" applyFont="1">
      <alignment vertical="bottom"/>
    </xf>
    <xf borderId="0" fillId="29" fontId="46" numFmtId="0" xfId="0" applyAlignment="1" applyFont="1">
      <alignment vertical="bottom"/>
    </xf>
    <xf borderId="0" fillId="30" fontId="1" numFmtId="0" xfId="0" applyAlignment="1" applyFill="1" applyFont="1">
      <alignment horizontal="center" readingOrder="0" shrinkToFit="0" wrapText="0"/>
    </xf>
    <xf borderId="0" fillId="30" fontId="1" numFmtId="0" xfId="0" applyAlignment="1" applyFont="1">
      <alignment horizontal="center" readingOrder="0" vertical="bottom"/>
    </xf>
    <xf borderId="0" fillId="30" fontId="1" numFmtId="0" xfId="0" applyAlignment="1" applyFont="1">
      <alignment horizontal="center" shrinkToFit="0" wrapText="0"/>
    </xf>
    <xf borderId="0" fillId="31" fontId="8" numFmtId="49" xfId="0" applyAlignment="1" applyFill="1" applyFont="1" applyNumberFormat="1">
      <alignment horizontal="left" vertical="bottom"/>
    </xf>
    <xf borderId="0" fillId="31" fontId="36" numFmtId="49" xfId="0" applyAlignment="1" applyFont="1" applyNumberFormat="1">
      <alignment horizontal="left" vertical="bottom"/>
    </xf>
    <xf borderId="1" fillId="31" fontId="47" numFmtId="49" xfId="0" applyAlignment="1" applyBorder="1" applyFont="1" applyNumberFormat="1">
      <alignment readingOrder="0" shrinkToFit="0" vertical="bottom" wrapText="0"/>
    </xf>
    <xf borderId="1" fillId="31" fontId="36" numFmtId="49" xfId="0" applyAlignment="1" applyBorder="1" applyFont="1" applyNumberFormat="1">
      <alignment readingOrder="0" shrinkToFit="0" vertical="bottom" wrapText="0"/>
    </xf>
    <xf borderId="2" fillId="31" fontId="36" numFmtId="49" xfId="0" applyAlignment="1" applyBorder="1" applyFont="1" applyNumberFormat="1">
      <alignment vertical="bottom"/>
    </xf>
    <xf borderId="0" fillId="31" fontId="8" numFmtId="49" xfId="0" applyAlignment="1" applyFont="1" applyNumberFormat="1">
      <alignment vertical="bottom"/>
    </xf>
    <xf borderId="2" fillId="31" fontId="36" numFmtId="49" xfId="0" applyAlignment="1" applyBorder="1" applyFont="1" applyNumberFormat="1">
      <alignment readingOrder="0" vertical="bottom"/>
    </xf>
    <xf borderId="1" fillId="31" fontId="36" numFmtId="0" xfId="0" applyAlignment="1" applyBorder="1" applyFont="1">
      <alignment shrinkToFit="0" vertical="bottom" wrapText="0"/>
    </xf>
    <xf borderId="0" fillId="31" fontId="8" numFmtId="0" xfId="0" applyAlignment="1" applyFont="1">
      <alignment vertical="bottom"/>
    </xf>
    <xf borderId="0" fillId="32" fontId="38" numFmtId="0" xfId="0" applyAlignment="1" applyFill="1" applyFont="1">
      <alignment horizontal="center" readingOrder="0" shrinkToFit="0" wrapText="0"/>
    </xf>
    <xf borderId="0" fillId="32" fontId="38" numFmtId="0" xfId="0" applyAlignment="1" applyFont="1">
      <alignment vertical="bottom"/>
    </xf>
    <xf borderId="0" fillId="32" fontId="48" numFmtId="0" xfId="0" applyAlignment="1" applyFont="1">
      <alignment vertical="bottom"/>
    </xf>
    <xf borderId="0" fillId="32" fontId="39" numFmtId="0" xfId="0" applyAlignment="1" applyFont="1">
      <alignment vertical="bottom"/>
    </xf>
    <xf borderId="0" fillId="32" fontId="36" numFmtId="0" xfId="0" applyAlignment="1" applyFont="1">
      <alignment vertical="bottom"/>
    </xf>
    <xf borderId="0" fillId="32" fontId="49" numFmtId="0" xfId="0" applyAlignment="1" applyFont="1">
      <alignment readingOrder="0" vertical="bottom"/>
    </xf>
    <xf borderId="0" fillId="32" fontId="50" numFmtId="0" xfId="0" applyAlignment="1" applyFont="1">
      <alignment readingOrder="0" vertical="bottom"/>
    </xf>
    <xf borderId="0" fillId="32" fontId="51" numFmtId="0" xfId="0" applyAlignment="1" applyFont="1">
      <alignment vertical="bottom"/>
    </xf>
    <xf borderId="0" fillId="31" fontId="14" numFmtId="0" xfId="0" applyAlignment="1" applyFont="1">
      <alignment vertical="bottom"/>
    </xf>
    <xf borderId="0" fillId="31" fontId="52" numFmtId="0" xfId="0" applyAlignment="1" applyFont="1">
      <alignment horizontal="right" readingOrder="0" vertical="bottom"/>
    </xf>
    <xf borderId="0" fillId="31" fontId="53" numFmtId="0" xfId="0" applyAlignment="1" applyFont="1">
      <alignment readingOrder="0" vertical="bottom"/>
    </xf>
    <xf borderId="0" fillId="31" fontId="52" numFmtId="0" xfId="0" applyAlignment="1" applyFont="1">
      <alignment vertical="bottom"/>
    </xf>
    <xf borderId="0" fillId="31" fontId="52" numFmtId="0" xfId="0" applyAlignment="1" applyFont="1">
      <alignment vertical="bottom"/>
    </xf>
    <xf borderId="0" fillId="31" fontId="14" numFmtId="0" xfId="0" applyAlignment="1" applyFont="1">
      <alignment vertical="bottom"/>
    </xf>
    <xf borderId="0" fillId="32" fontId="49" numFmtId="0" xfId="0" applyAlignment="1" applyFont="1">
      <alignment horizontal="left" readingOrder="0"/>
    </xf>
    <xf borderId="0" fillId="32" fontId="54" numFmtId="0" xfId="0" applyAlignment="1" applyFont="1">
      <alignment shrinkToFit="0" vertical="bottom" wrapText="0"/>
    </xf>
    <xf borderId="0" fillId="32" fontId="55" numFmtId="0" xfId="0" applyAlignment="1" applyFont="1">
      <alignment horizontal="left" readingOrder="0"/>
    </xf>
    <xf borderId="0" fillId="33" fontId="25" numFmtId="0" xfId="0" applyAlignment="1" applyFill="1" applyFont="1">
      <alignment horizontal="center" readingOrder="0" shrinkToFit="0" wrapText="0"/>
    </xf>
    <xf borderId="0" fillId="33" fontId="25" numFmtId="0" xfId="0" applyAlignment="1" applyFont="1">
      <alignment horizontal="center" vertical="bottom"/>
    </xf>
    <xf borderId="0" fillId="33" fontId="25" numFmtId="0" xfId="0" applyAlignment="1" applyFont="1">
      <alignment horizontal="center" readingOrder="0" vertical="bottom"/>
    </xf>
    <xf borderId="0" fillId="33" fontId="25" numFmtId="0" xfId="0" applyAlignment="1" applyFont="1">
      <alignment horizontal="left" readingOrder="0" shrinkToFit="0" wrapText="0"/>
    </xf>
    <xf borderId="0" fillId="33" fontId="1" numFmtId="0" xfId="0" applyAlignment="1" applyFont="1">
      <alignment horizontal="center" readingOrder="0" shrinkToFit="0" wrapText="0"/>
    </xf>
    <xf borderId="0" fillId="34" fontId="14" numFmtId="0" xfId="0" applyAlignment="1" applyFill="1" applyFont="1">
      <alignment vertical="bottom"/>
    </xf>
    <xf borderId="0" fillId="34" fontId="52" numFmtId="0" xfId="0" applyAlignment="1" applyFont="1">
      <alignment horizontal="right" readingOrder="0" vertical="bottom"/>
    </xf>
    <xf borderId="0" fillId="34" fontId="52" numFmtId="0" xfId="0" applyAlignment="1" applyFont="1">
      <alignment vertical="bottom"/>
    </xf>
    <xf borderId="1" fillId="34" fontId="52" numFmtId="0" xfId="0" applyAlignment="1" applyBorder="1" applyFont="1">
      <alignment shrinkToFit="0" vertical="bottom" wrapText="0"/>
    </xf>
    <xf borderId="0" fillId="34" fontId="52" numFmtId="0" xfId="0" applyAlignment="1" applyFont="1">
      <alignment vertical="bottom"/>
    </xf>
    <xf borderId="0" fillId="34" fontId="14" numFmtId="0" xfId="0" applyAlignment="1" applyFont="1">
      <alignment vertical="bottom"/>
    </xf>
    <xf borderId="0" fillId="32" fontId="38" numFmtId="0" xfId="0" applyAlignment="1" applyFont="1">
      <alignment vertical="bottom"/>
    </xf>
    <xf borderId="0" fillId="32" fontId="48" numFmtId="0" xfId="0" applyAlignment="1" applyFont="1">
      <alignment readingOrder="0" shrinkToFit="0" vertical="bottom" wrapText="0"/>
    </xf>
    <xf borderId="0" fillId="32" fontId="36" numFmtId="0" xfId="0" applyAlignment="1" applyFont="1">
      <alignment vertical="bottom"/>
    </xf>
    <xf borderId="0" fillId="32" fontId="56" numFmtId="0" xfId="0" applyAlignment="1" applyFont="1">
      <alignment horizontal="left" readingOrder="0"/>
    </xf>
    <xf borderId="0" fillId="32" fontId="50" numFmtId="0" xfId="0" applyAlignment="1" applyFont="1">
      <alignment readingOrder="0" shrinkToFit="0" vertical="bottom" wrapText="0"/>
    </xf>
    <xf borderId="0" fillId="35" fontId="25" numFmtId="0" xfId="0" applyAlignment="1" applyFill="1" applyFont="1">
      <alignment horizontal="center" readingOrder="0" shrinkToFit="0" wrapText="0"/>
    </xf>
    <xf borderId="0" fillId="35" fontId="25" numFmtId="0" xfId="0" applyAlignment="1" applyFont="1">
      <alignment horizontal="left" readingOrder="0" shrinkToFit="0" wrapText="0"/>
    </xf>
    <xf borderId="0" fillId="35" fontId="1" numFmtId="0" xfId="0" applyAlignment="1" applyFont="1">
      <alignment horizontal="center" readingOrder="0" shrinkToFit="0" wrapText="0"/>
    </xf>
    <xf borderId="0" fillId="36" fontId="8" numFmtId="0" xfId="0" applyAlignment="1" applyFill="1" applyFont="1">
      <alignment vertical="bottom"/>
    </xf>
    <xf borderId="0" fillId="36" fontId="52" numFmtId="0" xfId="0" applyAlignment="1" applyFont="1">
      <alignment horizontal="right" vertical="bottom"/>
    </xf>
    <xf borderId="0" fillId="36" fontId="52" numFmtId="0" xfId="0" applyAlignment="1" applyFont="1">
      <alignment readingOrder="0" vertical="bottom"/>
    </xf>
    <xf borderId="1" fillId="36" fontId="52" numFmtId="0" xfId="0" applyAlignment="1" applyBorder="1" applyFont="1">
      <alignment shrinkToFit="0" vertical="bottom" wrapText="0"/>
    </xf>
    <xf borderId="0" fillId="36" fontId="57" numFmtId="0" xfId="0" applyAlignment="1" applyFont="1">
      <alignment vertical="bottom"/>
    </xf>
    <xf borderId="0" fillId="36" fontId="52" numFmtId="0" xfId="0" applyAlignment="1" applyFont="1">
      <alignment vertical="bottom"/>
    </xf>
    <xf borderId="0" fillId="36" fontId="57" numFmtId="0" xfId="0" applyAlignment="1" applyFont="1">
      <alignment vertical="bottom"/>
    </xf>
    <xf borderId="0" fillId="36" fontId="14" numFmtId="0" xfId="0" applyAlignment="1" applyFont="1">
      <alignment vertical="bottom"/>
    </xf>
    <xf borderId="0" fillId="37" fontId="8" numFmtId="0" xfId="0" applyAlignment="1" applyFill="1" applyFont="1">
      <alignment vertical="bottom"/>
    </xf>
    <xf borderId="0" fillId="37" fontId="38" numFmtId="0" xfId="0" applyAlignment="1" applyFont="1">
      <alignment vertical="bottom"/>
    </xf>
    <xf borderId="1" fillId="37" fontId="48" numFmtId="0" xfId="0" applyAlignment="1" applyBorder="1" applyFont="1">
      <alignment readingOrder="0" shrinkToFit="0" vertical="bottom" wrapText="0"/>
    </xf>
    <xf borderId="0" fillId="37" fontId="8" numFmtId="0" xfId="0" applyAlignment="1" applyFont="1">
      <alignment vertical="bottom"/>
    </xf>
    <xf borderId="1" fillId="37" fontId="49" numFmtId="49" xfId="0" applyAlignment="1" applyBorder="1" applyFont="1" applyNumberFormat="1">
      <alignment readingOrder="0" shrinkToFit="0" vertical="bottom" wrapText="0"/>
    </xf>
    <xf borderId="0" fillId="37" fontId="8" numFmtId="49" xfId="0" applyAlignment="1" applyFont="1" applyNumberFormat="1">
      <alignment vertical="bottom"/>
    </xf>
    <xf borderId="1" fillId="37" fontId="50" numFmtId="49" xfId="0" applyAlignment="1" applyBorder="1" applyFont="1" applyNumberFormat="1">
      <alignment shrinkToFit="0" vertical="bottom" wrapText="0"/>
    </xf>
    <xf borderId="0" fillId="8" fontId="25" numFmtId="0" xfId="0" applyAlignment="1" applyFont="1">
      <alignment horizontal="center" readingOrder="0" shrinkToFit="0" wrapText="0"/>
    </xf>
    <xf borderId="0" fillId="8" fontId="25" numFmtId="0" xfId="0" applyAlignment="1" applyFont="1">
      <alignment horizontal="left" readingOrder="0" shrinkToFit="0" wrapText="0"/>
    </xf>
    <xf borderId="0" fillId="8" fontId="1" numFmtId="165" xfId="0" applyAlignment="1" applyFont="1" applyNumberFormat="1">
      <alignment horizontal="center" readingOrder="0" shrinkToFit="0" wrapText="0"/>
    </xf>
    <xf borderId="0" fillId="34" fontId="8" numFmtId="0" xfId="0" applyAlignment="1" applyFont="1">
      <alignment vertical="bottom"/>
    </xf>
    <xf borderId="0" fillId="34" fontId="52" numFmtId="0" xfId="0" applyAlignment="1" applyFont="1">
      <alignment horizontal="right" vertical="bottom"/>
    </xf>
    <xf borderId="1" fillId="34" fontId="52" numFmtId="0" xfId="0" applyAlignment="1" applyBorder="1" applyFont="1">
      <alignment readingOrder="0" shrinkToFit="0" vertical="bottom" wrapText="0"/>
    </xf>
    <xf borderId="1" fillId="34" fontId="57" numFmtId="0" xfId="0" applyAlignment="1" applyBorder="1" applyFont="1">
      <alignment vertical="bottom"/>
    </xf>
    <xf borderId="1" fillId="34" fontId="52" numFmtId="0" xfId="0" applyAlignment="1" applyBorder="1" applyFont="1">
      <alignment vertical="bottom"/>
    </xf>
    <xf borderId="1" fillId="37" fontId="58" numFmtId="0" xfId="0" applyAlignment="1" applyBorder="1" applyFont="1">
      <alignment shrinkToFit="0" vertical="bottom" wrapText="0"/>
    </xf>
    <xf borderId="1" fillId="37" fontId="8" numFmtId="49" xfId="0" applyAlignment="1" applyBorder="1" applyFont="1" applyNumberFormat="1">
      <alignment vertical="bottom"/>
    </xf>
    <xf borderId="0" fillId="37" fontId="38" numFmtId="0" xfId="0" applyAlignment="1" applyFont="1">
      <alignment vertical="bottom"/>
    </xf>
    <xf borderId="0" fillId="35" fontId="25" numFmtId="0" xfId="0" applyAlignment="1" applyFont="1">
      <alignment horizontal="center" vertical="bottom"/>
    </xf>
    <xf borderId="0" fillId="35" fontId="25" numFmtId="0" xfId="0" applyAlignment="1" applyFont="1">
      <alignment horizontal="center" readingOrder="0" vertical="bottom"/>
    </xf>
    <xf borderId="0" fillId="34" fontId="25" numFmtId="0" xfId="0" applyAlignment="1" applyFont="1">
      <alignment vertical="bottom"/>
    </xf>
    <xf borderId="0" fillId="34" fontId="52" numFmtId="49" xfId="0" applyAlignment="1" applyFont="1" applyNumberFormat="1">
      <alignment horizontal="right" readingOrder="0" vertical="bottom"/>
    </xf>
    <xf borderId="0" fillId="34" fontId="52" numFmtId="49" xfId="0" applyAlignment="1" applyFont="1" applyNumberFormat="1">
      <alignment readingOrder="0" vertical="bottom"/>
    </xf>
    <xf borderId="0" fillId="34" fontId="52" numFmtId="49" xfId="0" applyAlignment="1" applyFont="1" applyNumberFormat="1">
      <alignment vertical="bottom"/>
    </xf>
    <xf borderId="0" fillId="34" fontId="57" numFmtId="49" xfId="0" applyAlignment="1" applyFont="1" applyNumberFormat="1">
      <alignment vertical="bottom"/>
    </xf>
    <xf borderId="1" fillId="34" fontId="52" numFmtId="49" xfId="0" applyAlignment="1" applyBorder="1" applyFont="1" applyNumberFormat="1">
      <alignment readingOrder="0" shrinkToFit="0" vertical="bottom" wrapText="0"/>
    </xf>
    <xf borderId="0" fillId="34" fontId="14" numFmtId="49" xfId="0" applyAlignment="1" applyFont="1" applyNumberFormat="1">
      <alignment vertical="bottom"/>
    </xf>
    <xf borderId="0" fillId="37" fontId="48" numFmtId="0" xfId="0" applyAlignment="1" applyFont="1">
      <alignment vertical="bottom"/>
    </xf>
    <xf borderId="0" fillId="37" fontId="49" numFmtId="49" xfId="0" applyAlignment="1" applyFont="1" applyNumberFormat="1">
      <alignment horizontal="left" readingOrder="0"/>
    </xf>
    <xf borderId="0" fillId="33" fontId="36" numFmtId="0" xfId="0" applyAlignment="1" applyFont="1">
      <alignment vertical="bottom"/>
    </xf>
    <xf borderId="0" fillId="33" fontId="14" numFmtId="0" xfId="0" applyAlignment="1" applyFont="1">
      <alignment horizontal="right" readingOrder="0" vertical="bottom"/>
    </xf>
    <xf borderId="0" fillId="33" fontId="14" numFmtId="49" xfId="0" applyAlignment="1" applyFont="1" applyNumberFormat="1">
      <alignment readingOrder="0" vertical="bottom"/>
    </xf>
    <xf borderId="1" fillId="33" fontId="14" numFmtId="49" xfId="0" applyAlignment="1" applyBorder="1" applyFont="1" applyNumberFormat="1">
      <alignment shrinkToFit="0" vertical="bottom" wrapText="0"/>
    </xf>
    <xf borderId="1" fillId="33" fontId="59" numFmtId="49" xfId="0" applyAlignment="1" applyBorder="1" applyFont="1" applyNumberFormat="1">
      <alignment vertical="bottom"/>
    </xf>
    <xf borderId="1" fillId="33" fontId="14" numFmtId="49" xfId="0" applyAlignment="1" applyBorder="1" applyFont="1" applyNumberFormat="1">
      <alignment vertical="bottom"/>
    </xf>
    <xf borderId="1" fillId="33" fontId="14" numFmtId="0" xfId="0" applyAlignment="1" applyBorder="1" applyFont="1">
      <alignment vertical="bottom"/>
    </xf>
    <xf borderId="0" fillId="33" fontId="60" numFmtId="0" xfId="0" applyAlignment="1" applyFont="1">
      <alignment vertical="bottom"/>
    </xf>
    <xf borderId="0" fillId="33" fontId="60" numFmtId="0" xfId="0" applyAlignment="1" applyFont="1">
      <alignment vertical="bottom"/>
    </xf>
    <xf borderId="0" fillId="33" fontId="14" numFmtId="49" xfId="0" applyAlignment="1" applyFont="1" applyNumberFormat="1">
      <alignment vertical="bottom"/>
    </xf>
    <xf borderId="0" fillId="19" fontId="8" numFmtId="0" xfId="0" applyAlignment="1" applyFont="1">
      <alignment vertical="bottom"/>
    </xf>
    <xf borderId="0" fillId="19" fontId="38" numFmtId="0" xfId="0" applyAlignment="1" applyFont="1">
      <alignment vertical="bottom"/>
    </xf>
    <xf borderId="1" fillId="19" fontId="48" numFmtId="0" xfId="0" applyAlignment="1" applyBorder="1" applyFont="1">
      <alignment readingOrder="0" shrinkToFit="0" vertical="bottom" wrapText="0"/>
    </xf>
    <xf borderId="0" fillId="19" fontId="49" numFmtId="49" xfId="0" applyAlignment="1" applyFont="1" applyNumberFormat="1">
      <alignment vertical="bottom"/>
    </xf>
    <xf borderId="0" fillId="19" fontId="8" numFmtId="49" xfId="0" applyAlignment="1" applyFont="1" applyNumberFormat="1">
      <alignment vertical="bottom"/>
    </xf>
    <xf borderId="0" fillId="35" fontId="1" numFmtId="165" xfId="0" applyAlignment="1" applyFont="1" applyNumberFormat="1">
      <alignment horizontal="center" readingOrder="0" shrinkToFit="0" wrapText="0"/>
    </xf>
    <xf borderId="0" fillId="33" fontId="25" numFmtId="0" xfId="0" applyAlignment="1" applyFont="1">
      <alignment vertical="bottom"/>
    </xf>
    <xf borderId="0" fillId="33" fontId="14" numFmtId="0" xfId="0" applyAlignment="1" applyFont="1">
      <alignment readingOrder="0" vertical="bottom"/>
    </xf>
    <xf borderId="1" fillId="33" fontId="14" numFmtId="0" xfId="0" applyAlignment="1" applyBorder="1" applyFont="1">
      <alignment shrinkToFit="0" vertical="bottom" wrapText="0"/>
    </xf>
    <xf borderId="0" fillId="33" fontId="59" numFmtId="0" xfId="0" applyAlignment="1" applyFont="1">
      <alignment vertical="bottom"/>
    </xf>
    <xf borderId="0" fillId="33" fontId="14" numFmtId="0" xfId="0" applyAlignment="1" applyFont="1">
      <alignment vertical="bottom"/>
    </xf>
    <xf borderId="0" fillId="33" fontId="14" numFmtId="0" xfId="0" applyAlignment="1" applyFont="1">
      <alignment vertical="bottom"/>
    </xf>
    <xf borderId="1" fillId="33" fontId="60" numFmtId="0" xfId="0" applyAlignment="1" applyBorder="1" applyFont="1">
      <alignment shrinkToFit="0" vertical="bottom" wrapText="0"/>
    </xf>
    <xf borderId="0" fillId="38" fontId="8" numFmtId="0" xfId="0" applyAlignment="1" applyFill="1" applyFont="1">
      <alignment vertical="bottom"/>
    </xf>
    <xf borderId="0" fillId="38" fontId="38" numFmtId="0" xfId="0" applyAlignment="1" applyFont="1">
      <alignment vertical="bottom"/>
    </xf>
    <xf borderId="0" fillId="38" fontId="8" numFmtId="0" xfId="0" applyAlignment="1" applyFont="1">
      <alignment vertical="bottom"/>
    </xf>
    <xf borderId="0" fillId="38" fontId="36" numFmtId="0" xfId="0" applyAlignment="1" applyFont="1">
      <alignment vertical="bottom"/>
    </xf>
    <xf borderId="0" fillId="38" fontId="8" numFmtId="49" xfId="0" applyAlignment="1" applyFont="1" applyNumberFormat="1">
      <alignment vertical="bottom"/>
    </xf>
    <xf borderId="0" fillId="39" fontId="25" numFmtId="0" xfId="0" applyAlignment="1" applyFill="1" applyFont="1">
      <alignment horizontal="center" readingOrder="0" shrinkToFit="0" wrapText="0"/>
    </xf>
    <xf borderId="0" fillId="39" fontId="25" numFmtId="0" xfId="0" applyAlignment="1" applyFont="1">
      <alignment horizontal="left" readingOrder="0" shrinkToFit="0" wrapText="0"/>
    </xf>
    <xf borderId="0" fillId="39" fontId="1" numFmtId="165" xfId="0" applyAlignment="1" applyFont="1" applyNumberFormat="1">
      <alignment horizontal="center" readingOrder="0" shrinkToFit="0" wrapText="0"/>
    </xf>
    <xf borderId="1" fillId="33" fontId="59" numFmtId="0" xfId="0" applyAlignment="1" applyBorder="1" applyFont="1">
      <alignment vertical="bottom"/>
    </xf>
    <xf borderId="0" fillId="38" fontId="38" numFmtId="0" xfId="0" applyAlignment="1" applyFont="1">
      <alignment vertical="bottom"/>
    </xf>
    <xf borderId="0" fillId="38" fontId="36" numFmtId="0" xfId="0" applyAlignment="1" applyFont="1">
      <alignment vertical="bottom"/>
    </xf>
    <xf borderId="0" fillId="38" fontId="49" numFmtId="0" xfId="0" applyAlignment="1" applyFont="1">
      <alignment readingOrder="0" shrinkToFit="0" vertical="bottom" wrapText="0"/>
    </xf>
    <xf borderId="0" fillId="39" fontId="25" numFmtId="0" xfId="0" applyAlignment="1" applyFont="1">
      <alignment horizontal="center" readingOrder="0" vertical="bottom"/>
    </xf>
    <xf borderId="0" fillId="39" fontId="25" numFmtId="0" xfId="0" applyAlignment="1" applyFont="1">
      <alignment horizontal="left" readingOrder="0" vertical="bottom"/>
    </xf>
    <xf borderId="0" fillId="39" fontId="1" numFmtId="0" xfId="0" applyAlignment="1" applyFont="1">
      <alignment horizontal="center" readingOrder="0" shrinkToFit="0" wrapText="0"/>
    </xf>
    <xf borderId="0" fillId="33" fontId="36" numFmtId="49" xfId="0" applyAlignment="1" applyFont="1" applyNumberFormat="1">
      <alignment vertical="bottom"/>
    </xf>
    <xf borderId="0" fillId="33" fontId="14" numFmtId="49" xfId="0" applyAlignment="1" applyFont="1" applyNumberFormat="1">
      <alignment horizontal="right" readingOrder="0" vertical="bottom"/>
    </xf>
    <xf borderId="1" fillId="33" fontId="14" numFmtId="49" xfId="0" applyAlignment="1" applyBorder="1" applyFont="1" applyNumberFormat="1">
      <alignment readingOrder="0" shrinkToFit="0" vertical="bottom" wrapText="0"/>
    </xf>
    <xf borderId="0" fillId="33" fontId="60" numFmtId="49" xfId="0" applyAlignment="1" applyFont="1" applyNumberFormat="1">
      <alignment vertical="bottom"/>
    </xf>
    <xf borderId="0" fillId="22" fontId="38" numFmtId="0" xfId="0" applyAlignment="1" applyFont="1">
      <alignment vertical="bottom"/>
    </xf>
    <xf borderId="4" fillId="22" fontId="48" numFmtId="0" xfId="0" applyAlignment="1" applyBorder="1" applyFont="1">
      <alignment shrinkToFit="0" vertical="bottom" wrapText="0"/>
    </xf>
    <xf borderId="4" fillId="22" fontId="8" numFmtId="0" xfId="0" applyAlignment="1" applyBorder="1" applyFont="1">
      <alignment vertical="bottom"/>
    </xf>
    <xf borderId="5" fillId="22" fontId="8" numFmtId="0" xfId="0" applyAlignment="1" applyBorder="1" applyFont="1">
      <alignment vertical="bottom"/>
    </xf>
    <xf borderId="0" fillId="22" fontId="8" numFmtId="49" xfId="0" applyAlignment="1" applyFont="1" applyNumberFormat="1">
      <alignment vertical="bottom"/>
    </xf>
    <xf borderId="0" fillId="22" fontId="49" numFmtId="49" xfId="0" applyAlignment="1" applyFont="1" applyNumberFormat="1">
      <alignment readingOrder="0" shrinkToFit="0" vertical="bottom" wrapText="0"/>
    </xf>
    <xf borderId="1" fillId="39" fontId="25" numFmtId="0" xfId="0" applyAlignment="1" applyBorder="1" applyFont="1">
      <alignment horizontal="center" readingOrder="0" vertical="bottom"/>
    </xf>
    <xf borderId="1" fillId="39" fontId="25" numFmtId="0" xfId="0" applyAlignment="1" applyBorder="1" applyFont="1">
      <alignment horizontal="center" readingOrder="0" shrinkToFit="0" vertical="bottom" wrapText="0"/>
    </xf>
    <xf borderId="0" fillId="40" fontId="60" numFmtId="49" xfId="0" applyAlignment="1" applyFill="1" applyFont="1" applyNumberFormat="1">
      <alignment vertical="bottom"/>
    </xf>
    <xf borderId="0" fillId="40" fontId="14" numFmtId="49" xfId="0" applyAlignment="1" applyFont="1" applyNumberFormat="1">
      <alignment horizontal="right" readingOrder="0" vertical="bottom"/>
    </xf>
    <xf borderId="0" fillId="40" fontId="14" numFmtId="0" xfId="0" applyAlignment="1" applyFont="1">
      <alignment readingOrder="0" vertical="bottom"/>
    </xf>
    <xf borderId="0" fillId="40" fontId="14" numFmtId="49" xfId="0" applyAlignment="1" applyFont="1" applyNumberFormat="1">
      <alignment vertical="bottom"/>
    </xf>
    <xf borderId="0" fillId="40" fontId="59" numFmtId="49" xfId="0" applyAlignment="1" applyFont="1" applyNumberFormat="1">
      <alignment vertical="bottom"/>
    </xf>
    <xf borderId="0" fillId="40" fontId="14" numFmtId="49" xfId="0" applyAlignment="1" applyFont="1" applyNumberFormat="1">
      <alignment readingOrder="0" vertical="bottom"/>
    </xf>
    <xf borderId="0" fillId="40" fontId="60" numFmtId="0" xfId="0" applyAlignment="1" applyFont="1">
      <alignment readingOrder="0" vertical="bottom"/>
    </xf>
    <xf borderId="0" fillId="22" fontId="38" numFmtId="0" xfId="0" applyAlignment="1" applyFont="1">
      <alignment vertical="bottom"/>
    </xf>
    <xf borderId="0" fillId="22" fontId="8" numFmtId="0" xfId="0" applyAlignment="1" applyFont="1">
      <alignment vertical="bottom"/>
    </xf>
    <xf borderId="0" fillId="22" fontId="49" numFmtId="0" xfId="0" applyAlignment="1" applyFont="1">
      <alignment readingOrder="0" shrinkToFit="0" vertical="bottom" wrapText="0"/>
    </xf>
    <xf borderId="0" fillId="30" fontId="51" numFmtId="49" xfId="0" applyAlignment="1" applyFont="1" applyNumberFormat="1">
      <alignment vertical="bottom"/>
    </xf>
    <xf borderId="0" fillId="30" fontId="14" numFmtId="49" xfId="0" applyAlignment="1" applyFont="1" applyNumberFormat="1">
      <alignment horizontal="right" readingOrder="0" vertical="bottom"/>
    </xf>
    <xf borderId="0" fillId="30" fontId="14" numFmtId="0" xfId="0" applyAlignment="1" applyFont="1">
      <alignment vertical="bottom"/>
    </xf>
    <xf borderId="0" fillId="30" fontId="14" numFmtId="49" xfId="0" applyAlignment="1" applyFont="1" applyNumberFormat="1">
      <alignment readingOrder="0" vertical="bottom"/>
    </xf>
    <xf borderId="0" fillId="30" fontId="59" numFmtId="49" xfId="0" applyAlignment="1" applyFont="1" applyNumberFormat="1">
      <alignment vertical="bottom"/>
    </xf>
    <xf borderId="0" fillId="30" fontId="14" numFmtId="49" xfId="0" applyAlignment="1" applyFont="1" applyNumberFormat="1">
      <alignment vertical="bottom"/>
    </xf>
    <xf borderId="1" fillId="30" fontId="14" numFmtId="49" xfId="0" applyAlignment="1" applyBorder="1" applyFont="1" applyNumberFormat="1">
      <alignment readingOrder="0" shrinkToFit="0" vertical="bottom" wrapText="0"/>
    </xf>
    <xf borderId="0" fillId="30" fontId="8" numFmtId="0" xfId="0" applyAlignment="1" applyFont="1">
      <alignment vertical="bottom"/>
    </xf>
    <xf borderId="0" fillId="30" fontId="8" numFmtId="49" xfId="0" applyAlignment="1" applyFont="1" applyNumberFormat="1">
      <alignment vertical="bottom"/>
    </xf>
    <xf borderId="0" fillId="29" fontId="1" numFmtId="49" xfId="0" applyAlignment="1" applyFont="1" applyNumberFormat="1">
      <alignment vertical="bottom"/>
    </xf>
    <xf borderId="0" fillId="29" fontId="14" numFmtId="0" xfId="0" applyAlignment="1" applyFont="1">
      <alignment readingOrder="0" shrinkToFit="0" vertical="bottom" wrapText="0"/>
    </xf>
    <xf borderId="0" fillId="29" fontId="61" numFmtId="49" xfId="0" applyAlignment="1" applyFont="1" applyNumberFormat="1">
      <alignment vertical="bottom"/>
    </xf>
    <xf borderId="0" fillId="29" fontId="8" numFmtId="49" xfId="0" applyAlignment="1" applyFont="1" applyNumberFormat="1">
      <alignment vertical="bottom"/>
    </xf>
    <xf borderId="0" fillId="29" fontId="28" numFmtId="49" xfId="0" applyAlignment="1" applyFont="1" applyNumberFormat="1">
      <alignment vertical="bottom"/>
    </xf>
    <xf borderId="0" fillId="29" fontId="62" numFmtId="49" xfId="0" applyAlignment="1" applyFont="1" applyNumberFormat="1">
      <alignment vertical="bottom"/>
    </xf>
    <xf borderId="0" fillId="34" fontId="25" numFmtId="0" xfId="0" applyAlignment="1" applyFont="1">
      <alignment horizontal="center" readingOrder="0" vertical="bottom"/>
    </xf>
    <xf borderId="1" fillId="34" fontId="25" numFmtId="0" xfId="0" applyAlignment="1" applyBorder="1" applyFont="1">
      <alignment horizontal="center" readingOrder="0" shrinkToFit="0" vertical="bottom" wrapText="0"/>
    </xf>
    <xf borderId="0" fillId="34" fontId="25" numFmtId="0" xfId="0" applyAlignment="1" applyFont="1">
      <alignment horizontal="center" vertical="bottom"/>
    </xf>
    <xf borderId="0" fillId="34" fontId="25" numFmtId="0" xfId="0" applyAlignment="1" applyFont="1">
      <alignment horizontal="left" readingOrder="0" vertical="bottom"/>
    </xf>
    <xf borderId="0" fillId="34" fontId="1" numFmtId="0" xfId="0" applyAlignment="1" applyFont="1">
      <alignment horizontal="center" readingOrder="0" shrinkToFit="0" wrapText="0"/>
    </xf>
    <xf borderId="0" fillId="30" fontId="51" numFmtId="0" xfId="0" applyAlignment="1" applyFont="1">
      <alignment vertical="bottom"/>
    </xf>
    <xf borderId="0" fillId="29" fontId="14" numFmtId="0" xfId="0" applyAlignment="1" applyFont="1">
      <alignment readingOrder="0" vertical="bottom"/>
    </xf>
    <xf borderId="1" fillId="34" fontId="25" numFmtId="0" xfId="0" applyAlignment="1" applyBorder="1" applyFont="1">
      <alignment horizontal="center" vertical="bottom"/>
    </xf>
    <xf borderId="0" fillId="30" fontId="14" numFmtId="0" xfId="0" applyAlignment="1" applyFont="1">
      <alignment horizontal="right" readingOrder="0" vertical="bottom"/>
    </xf>
    <xf borderId="0" fillId="30" fontId="14" numFmtId="0" xfId="0" applyAlignment="1" applyFont="1">
      <alignment vertical="bottom"/>
    </xf>
    <xf borderId="0" fillId="30" fontId="59" numFmtId="0" xfId="0" applyAlignment="1" applyFont="1">
      <alignment vertical="bottom"/>
    </xf>
    <xf borderId="0" fillId="30" fontId="14" numFmtId="0" xfId="0" applyAlignment="1" applyFont="1">
      <alignment readingOrder="0" vertical="bottom"/>
    </xf>
    <xf borderId="0" fillId="30" fontId="8" numFmtId="0" xfId="0" applyAlignment="1" applyFont="1">
      <alignment vertical="bottom"/>
    </xf>
    <xf borderId="0" fillId="29" fontId="8" numFmtId="49" xfId="0" applyAlignment="1" applyFont="1" applyNumberFormat="1">
      <alignment vertical="bottom"/>
    </xf>
    <xf borderId="0" fillId="29" fontId="8" numFmtId="0" xfId="0" applyAlignment="1" applyFont="1">
      <alignment vertical="bottom"/>
    </xf>
    <xf borderId="0" fillId="29" fontId="63" numFmtId="49" xfId="0" applyAlignment="1" applyFont="1" applyNumberFormat="1">
      <alignment vertical="bottom"/>
    </xf>
    <xf borderId="0" fillId="33" fontId="51" numFmtId="0" xfId="0" applyAlignment="1" applyFont="1">
      <alignment vertical="bottom"/>
    </xf>
    <xf borderId="1" fillId="33" fontId="14" numFmtId="0" xfId="0" applyAlignment="1" applyBorder="1" applyFont="1">
      <alignment shrinkToFit="0" vertical="bottom" wrapText="0"/>
    </xf>
    <xf borderId="0" fillId="33" fontId="59" numFmtId="0" xfId="0" applyAlignment="1" applyFont="1">
      <alignment vertical="bottom"/>
    </xf>
    <xf borderId="1" fillId="33" fontId="14" numFmtId="0" xfId="0" applyAlignment="1" applyBorder="1" applyFont="1">
      <alignment readingOrder="0" shrinkToFit="0" vertical="bottom" wrapText="0"/>
    </xf>
    <xf borderId="1" fillId="33" fontId="59" numFmtId="0" xfId="0" applyAlignment="1" applyBorder="1" applyFont="1">
      <alignment vertical="bottom"/>
    </xf>
    <xf borderId="1" fillId="33" fontId="8" numFmtId="0" xfId="0" applyAlignment="1" applyBorder="1" applyFont="1">
      <alignment vertical="bottom"/>
    </xf>
    <xf borderId="0" fillId="33" fontId="8" numFmtId="0" xfId="0" applyAlignment="1" applyFont="1">
      <alignment vertical="bottom"/>
    </xf>
    <xf borderId="0" fillId="33" fontId="8" numFmtId="49" xfId="0" applyAlignment="1" applyFont="1" applyNumberFormat="1">
      <alignment vertical="bottom"/>
    </xf>
    <xf borderId="0" fillId="29" fontId="1" numFmtId="49" xfId="0" applyAlignment="1" applyFont="1" applyNumberFormat="1">
      <alignment vertical="bottom"/>
    </xf>
    <xf borderId="1" fillId="29" fontId="14" numFmtId="49" xfId="0" applyAlignment="1" applyBorder="1" applyFont="1" applyNumberFormat="1">
      <alignment shrinkToFit="0" vertical="bottom" wrapText="0"/>
    </xf>
    <xf borderId="0" fillId="29" fontId="50" numFmtId="49" xfId="0" applyAlignment="1" applyFont="1" applyNumberFormat="1">
      <alignment vertical="bottom"/>
    </xf>
    <xf borderId="0" fillId="29" fontId="64" numFmtId="49" xfId="0" applyAlignment="1" applyFont="1" applyNumberFormat="1">
      <alignment vertical="bottom"/>
    </xf>
    <xf borderId="0" fillId="29" fontId="65" numFmtId="49" xfId="0" applyAlignment="1" applyFont="1" applyNumberFormat="1">
      <alignment vertical="bottom"/>
    </xf>
    <xf borderId="0" fillId="29" fontId="62" numFmtId="49" xfId="0" applyAlignment="1" applyFont="1" applyNumberFormat="1">
      <alignment vertical="bottom"/>
    </xf>
    <xf borderId="0" fillId="41" fontId="25" numFmtId="0" xfId="0" applyAlignment="1" applyFill="1" applyFont="1">
      <alignment horizontal="center" readingOrder="0" vertical="bottom"/>
    </xf>
    <xf borderId="1" fillId="41" fontId="25" numFmtId="0" xfId="0" applyAlignment="1" applyBorder="1" applyFont="1">
      <alignment horizontal="center" vertical="bottom"/>
    </xf>
    <xf borderId="1" fillId="41" fontId="25" numFmtId="0" xfId="0" applyAlignment="1" applyBorder="1" applyFont="1">
      <alignment horizontal="center" readingOrder="0" shrinkToFit="0" vertical="bottom" wrapText="0"/>
    </xf>
    <xf borderId="0" fillId="41" fontId="25" numFmtId="0" xfId="0" applyAlignment="1" applyFont="1">
      <alignment horizontal="left" readingOrder="0" vertical="bottom"/>
    </xf>
    <xf borderId="0" fillId="41" fontId="1" numFmtId="0" xfId="0" applyAlignment="1" applyFont="1">
      <alignment horizontal="center" readingOrder="0" shrinkToFit="0" wrapText="0"/>
    </xf>
    <xf borderId="0" fillId="33" fontId="25" numFmtId="0" xfId="0" applyAlignment="1" applyFont="1">
      <alignment readingOrder="0" vertical="bottom"/>
    </xf>
    <xf borderId="0" fillId="33" fontId="19" numFmtId="0" xfId="0" applyAlignment="1" applyFont="1">
      <alignment horizontal="right" readingOrder="0" vertical="bottom"/>
    </xf>
    <xf borderId="0" fillId="33" fontId="28" numFmtId="0" xfId="0" applyAlignment="1" applyFont="1">
      <alignment vertical="bottom"/>
    </xf>
    <xf borderId="0" fillId="33" fontId="19" numFmtId="0" xfId="0" applyAlignment="1" applyFont="1">
      <alignment vertical="bottom"/>
    </xf>
    <xf borderId="0" fillId="33" fontId="28" numFmtId="0" xfId="0" applyAlignment="1" applyFont="1">
      <alignment vertical="bottom"/>
    </xf>
    <xf borderId="0" fillId="33" fontId="19" numFmtId="0" xfId="0" applyAlignment="1" applyFont="1">
      <alignment readingOrder="0" vertical="bottom"/>
    </xf>
    <xf borderId="0" fillId="42" fontId="1" numFmtId="49" xfId="0" applyAlignment="1" applyFill="1" applyFont="1" applyNumberFormat="1">
      <alignment vertical="bottom"/>
    </xf>
    <xf borderId="1" fillId="42" fontId="8" numFmtId="49" xfId="0" applyAlignment="1" applyBorder="1" applyFont="1" applyNumberFormat="1">
      <alignment vertical="bottom"/>
    </xf>
    <xf borderId="0" fillId="42" fontId="8" numFmtId="49" xfId="0" applyAlignment="1" applyFont="1" applyNumberFormat="1">
      <alignment vertical="bottom"/>
    </xf>
    <xf borderId="0" fillId="42" fontId="63" numFmtId="49" xfId="0" applyAlignment="1" applyFont="1" applyNumberFormat="1">
      <alignment vertical="bottom"/>
    </xf>
    <xf borderId="0" fillId="42" fontId="62" numFmtId="49" xfId="0" applyAlignment="1" applyFont="1" applyNumberFormat="1">
      <alignment vertical="bottom"/>
    </xf>
    <xf borderId="0" fillId="30" fontId="49" numFmtId="0" xfId="0" applyAlignment="1" applyFont="1">
      <alignment vertical="bottom"/>
    </xf>
    <xf borderId="1" fillId="30" fontId="25" numFmtId="0" xfId="0" applyAlignment="1" applyBorder="1" applyFont="1">
      <alignment horizontal="right" readingOrder="0" shrinkToFit="0" vertical="bottom" wrapText="0"/>
    </xf>
    <xf borderId="0" fillId="30" fontId="66" numFmtId="0" xfId="0" applyAlignment="1" applyFont="1">
      <alignment readingOrder="0" vertical="bottom"/>
    </xf>
    <xf borderId="0" fillId="9" fontId="63" numFmtId="49" xfId="0" applyAlignment="1" applyFont="1" applyNumberFormat="1">
      <alignment vertical="bottom"/>
    </xf>
    <xf borderId="0" fillId="9" fontId="62" numFmtId="49" xfId="0" applyAlignment="1" applyFont="1" applyNumberFormat="1">
      <alignment vertical="bottom"/>
    </xf>
    <xf borderId="0" fillId="20" fontId="49" numFmtId="0" xfId="0" applyAlignment="1" applyFont="1">
      <alignment vertical="bottom"/>
    </xf>
    <xf borderId="0" fillId="20" fontId="19" numFmtId="0" xfId="0" applyAlignment="1" applyFont="1">
      <alignment horizontal="right" readingOrder="0" vertical="bottom"/>
    </xf>
    <xf borderId="0" fillId="20" fontId="67" numFmtId="0" xfId="0" applyAlignment="1" applyFont="1">
      <alignment readingOrder="0" vertical="bottom"/>
    </xf>
    <xf borderId="0" fillId="20" fontId="19" numFmtId="0" xfId="0" applyAlignment="1" applyFont="1">
      <alignment vertical="bottom"/>
    </xf>
    <xf borderId="0" fillId="20" fontId="19" numFmtId="0" xfId="0" applyAlignment="1" applyFont="1">
      <alignment readingOrder="0" vertical="bottom"/>
    </xf>
    <xf borderId="0" fillId="20" fontId="19" numFmtId="0" xfId="0" applyAlignment="1" applyFont="1">
      <alignment vertical="bottom"/>
    </xf>
    <xf borderId="0" fillId="20" fontId="14" numFmtId="0" xfId="0" applyAlignment="1" applyFont="1">
      <alignment vertical="bottom"/>
    </xf>
    <xf borderId="0" fillId="20" fontId="14" numFmtId="0" xfId="0" applyAlignment="1" applyFont="1">
      <alignment readingOrder="0" vertical="bottom"/>
    </xf>
    <xf borderId="0" fillId="20" fontId="14" numFmtId="49" xfId="0" applyAlignment="1" applyFont="1" applyNumberFormat="1">
      <alignment vertical="bottom"/>
    </xf>
    <xf borderId="0" fillId="10" fontId="1" numFmtId="49" xfId="0" applyAlignment="1" applyFont="1" applyNumberFormat="1">
      <alignment vertical="bottom"/>
    </xf>
    <xf borderId="0" fillId="10" fontId="63" numFmtId="49" xfId="0" applyAlignment="1" applyFont="1" applyNumberFormat="1">
      <alignment vertical="bottom"/>
    </xf>
    <xf borderId="0" fillId="10" fontId="62" numFmtId="49" xfId="0" applyAlignment="1" applyFont="1" applyNumberFormat="1">
      <alignment vertical="bottom"/>
    </xf>
    <xf borderId="0" fillId="34" fontId="25" numFmtId="0" xfId="0" applyAlignment="1" applyFont="1">
      <alignment horizontal="center" readingOrder="0" shrinkToFit="0" wrapText="0"/>
    </xf>
    <xf borderId="0" fillId="34" fontId="25" numFmtId="0" xfId="0" applyAlignment="1" applyFont="1">
      <alignment horizontal="center" shrinkToFit="0" wrapText="0"/>
    </xf>
    <xf borderId="0" fillId="34" fontId="25" numFmtId="0" xfId="0" applyAlignment="1" applyFont="1">
      <alignment horizontal="left" readingOrder="0" shrinkToFit="0" wrapText="0"/>
    </xf>
    <xf borderId="0" fillId="30" fontId="25" numFmtId="0" xfId="0" applyAlignment="1" applyFont="1">
      <alignment readingOrder="0" vertical="bottom"/>
    </xf>
    <xf borderId="1" fillId="30" fontId="14" numFmtId="0" xfId="0" applyAlignment="1" applyBorder="1" applyFont="1">
      <alignment readingOrder="0" shrinkToFit="0" vertical="bottom" wrapText="0"/>
    </xf>
    <xf borderId="1" fillId="30" fontId="14" numFmtId="0" xfId="0" applyAlignment="1" applyBorder="1" applyFont="1">
      <alignment vertical="bottom"/>
    </xf>
    <xf borderId="0" fillId="10" fontId="1" numFmtId="49" xfId="0" applyAlignment="1" applyFont="1" applyNumberFormat="1">
      <alignment readingOrder="0" vertical="bottom"/>
    </xf>
    <xf borderId="1" fillId="10" fontId="14" numFmtId="49" xfId="0" applyAlignment="1" applyBorder="1" applyFont="1" applyNumberFormat="1">
      <alignment shrinkToFit="0" vertical="bottom" wrapText="0"/>
    </xf>
    <xf borderId="0" fillId="41" fontId="25" numFmtId="0" xfId="0" applyAlignment="1" applyFont="1">
      <alignment horizontal="center" readingOrder="0" shrinkToFit="0" wrapText="0"/>
    </xf>
    <xf borderId="0" fillId="41" fontId="25" numFmtId="0" xfId="0" applyAlignment="1" applyFont="1">
      <alignment horizontal="center" shrinkToFit="0" wrapText="0"/>
    </xf>
    <xf borderId="0" fillId="41" fontId="25" numFmtId="0" xfId="0" applyAlignment="1" applyFont="1">
      <alignment horizontal="left" readingOrder="0" shrinkToFit="0" wrapText="0"/>
    </xf>
    <xf borderId="1" fillId="30" fontId="14" numFmtId="0" xfId="0" applyAlignment="1" applyBorder="1" applyFont="1">
      <alignment shrinkToFit="0" vertical="bottom" wrapText="0"/>
    </xf>
    <xf borderId="0" fillId="10" fontId="1" numFmtId="49" xfId="0" applyAlignment="1" applyFont="1" applyNumberFormat="1">
      <alignment readingOrder="0" vertical="bottom"/>
    </xf>
    <xf borderId="1" fillId="10" fontId="63" numFmtId="49" xfId="0" applyAlignment="1" applyBorder="1" applyFont="1" applyNumberFormat="1">
      <alignment vertical="bottom"/>
    </xf>
    <xf borderId="0" fillId="43" fontId="25" numFmtId="0" xfId="0" applyAlignment="1" applyFill="1" applyFont="1">
      <alignment horizontal="center" readingOrder="0" shrinkToFit="0" wrapText="0"/>
    </xf>
    <xf borderId="0" fillId="43" fontId="25" numFmtId="0" xfId="0" applyAlignment="1" applyFont="1">
      <alignment horizontal="center" shrinkToFit="0" wrapText="0"/>
    </xf>
    <xf borderId="0" fillId="43" fontId="25" numFmtId="0" xfId="0" applyAlignment="1" applyFont="1">
      <alignment horizontal="left" readingOrder="0" shrinkToFit="0" wrapText="0"/>
    </xf>
    <xf borderId="0" fillId="43" fontId="1" numFmtId="0" xfId="0" applyAlignment="1" applyFont="1">
      <alignment horizontal="center" shrinkToFit="0" wrapText="0"/>
    </xf>
    <xf borderId="0" fillId="33" fontId="49" numFmtId="0" xfId="0" applyAlignment="1" applyFont="1">
      <alignment vertical="bottom"/>
    </xf>
    <xf borderId="1" fillId="33" fontId="25" numFmtId="0" xfId="0" applyAlignment="1" applyBorder="1" applyFont="1">
      <alignment horizontal="right" shrinkToFit="0" vertical="bottom" wrapText="0"/>
    </xf>
    <xf borderId="0" fillId="33" fontId="68" numFmtId="0" xfId="0" applyAlignment="1" applyFont="1">
      <alignment readingOrder="0" vertical="bottom"/>
    </xf>
    <xf borderId="0" fillId="43" fontId="25" numFmtId="49" xfId="0" applyAlignment="1" applyFont="1" applyNumberFormat="1">
      <alignment horizontal="center" readingOrder="0" vertical="bottom"/>
    </xf>
    <xf borderId="1" fillId="43" fontId="25" numFmtId="0" xfId="0" applyAlignment="1" applyBorder="1" applyFont="1">
      <alignment horizontal="center" readingOrder="0" shrinkToFit="0" vertical="bottom" wrapText="0"/>
    </xf>
    <xf borderId="1" fillId="43" fontId="25" numFmtId="0" xfId="0" applyAlignment="1" applyBorder="1" applyFont="1">
      <alignment horizontal="center" readingOrder="0" vertical="bottom"/>
    </xf>
    <xf borderId="2" fillId="43" fontId="25" numFmtId="49" xfId="0" applyAlignment="1" applyBorder="1" applyFont="1" applyNumberFormat="1">
      <alignment horizontal="left" readingOrder="0" shrinkToFit="0" vertical="bottom" wrapText="0"/>
    </xf>
    <xf borderId="1" fillId="43" fontId="1" numFmtId="0" xfId="0" applyAlignment="1" applyBorder="1" applyFont="1">
      <alignment readingOrder="0" shrinkToFit="0" vertical="bottom" wrapText="0"/>
    </xf>
    <xf borderId="0" fillId="33" fontId="25" numFmtId="0" xfId="0" applyAlignment="1" applyFont="1">
      <alignment horizontal="right" readingOrder="0" vertical="bottom"/>
    </xf>
    <xf borderId="0" fillId="9" fontId="14" numFmtId="49" xfId="0" applyAlignment="1" applyFont="1" applyNumberFormat="1">
      <alignment vertical="bottom"/>
    </xf>
    <xf borderId="1" fillId="9" fontId="64" numFmtId="49" xfId="0" applyAlignment="1" applyBorder="1" applyFont="1" applyNumberFormat="1">
      <alignment shrinkToFit="0" vertical="bottom" wrapText="0"/>
    </xf>
    <xf borderId="0" fillId="43" fontId="25" numFmtId="49" xfId="0" applyAlignment="1" applyFont="1" applyNumberFormat="1">
      <alignment horizontal="left" readingOrder="0" vertical="bottom"/>
    </xf>
    <xf borderId="0" fillId="43" fontId="1" numFmtId="49" xfId="0" applyAlignment="1" applyFont="1" applyNumberFormat="1">
      <alignment readingOrder="0" vertical="bottom"/>
    </xf>
    <xf borderId="0" fillId="33" fontId="49" numFmtId="0" xfId="0" applyAlignment="1" applyFont="1">
      <alignment readingOrder="0" vertical="bottom"/>
    </xf>
    <xf borderId="0" fillId="33" fontId="69" numFmtId="0" xfId="0" applyAlignment="1" applyFont="1">
      <alignment readingOrder="0"/>
    </xf>
    <xf borderId="1" fillId="9" fontId="63" numFmtId="49" xfId="0" applyAlignment="1" applyBorder="1" applyFont="1" applyNumberFormat="1">
      <alignment vertical="bottom"/>
    </xf>
    <xf borderId="0" fillId="33" fontId="14" numFmtId="0" xfId="0" applyAlignment="1" applyFont="1">
      <alignment horizontal="left" readingOrder="0"/>
    </xf>
    <xf borderId="0" fillId="9" fontId="1" numFmtId="49" xfId="0" applyAlignment="1" applyFont="1" applyNumberFormat="1">
      <alignment readingOrder="0" vertical="bottom"/>
    </xf>
    <xf borderId="0" fillId="41" fontId="1" numFmtId="0" xfId="0" applyAlignment="1" applyFont="1">
      <alignment horizontal="center" shrinkToFit="0" wrapText="0"/>
    </xf>
    <xf borderId="0" fillId="33" fontId="19" numFmtId="0" xfId="0" applyFont="1"/>
    <xf borderId="0" fillId="33" fontId="19" numFmtId="0" xfId="0" applyAlignment="1" applyFont="1">
      <alignment shrinkToFit="0" vertical="bottom" wrapText="0"/>
    </xf>
    <xf borderId="0" fillId="33" fontId="19" numFmtId="0" xfId="0" applyAlignment="1" applyFont="1">
      <alignment vertical="bottom"/>
    </xf>
    <xf borderId="0" fillId="33" fontId="19" numFmtId="0" xfId="0" applyAlignment="1" applyFont="1">
      <alignment horizontal="left" readingOrder="0"/>
    </xf>
    <xf borderId="0" fillId="33" fontId="19" numFmtId="0" xfId="0" applyAlignment="1" applyFont="1">
      <alignment readingOrder="0" shrinkToFit="0" vertical="bottom" wrapText="0"/>
    </xf>
    <xf borderId="0" fillId="44" fontId="1" numFmtId="49" xfId="0" applyAlignment="1" applyFill="1" applyFont="1" applyNumberFormat="1">
      <alignment vertical="bottom"/>
    </xf>
    <xf borderId="1" fillId="44" fontId="14" numFmtId="49" xfId="0" applyAlignment="1" applyBorder="1" applyFont="1" applyNumberFormat="1">
      <alignment vertical="bottom"/>
    </xf>
    <xf borderId="1" fillId="44" fontId="8" numFmtId="49" xfId="0" applyAlignment="1" applyBorder="1" applyFont="1" applyNumberFormat="1">
      <alignment vertical="bottom"/>
    </xf>
    <xf borderId="0" fillId="44" fontId="8" numFmtId="49" xfId="0" applyAlignment="1" applyFont="1" applyNumberFormat="1">
      <alignment vertical="bottom"/>
    </xf>
    <xf borderId="0" fillId="44" fontId="63" numFmtId="49" xfId="0" applyAlignment="1" applyFont="1" applyNumberFormat="1">
      <alignment vertical="bottom"/>
    </xf>
    <xf borderId="0" fillId="41" fontId="1" numFmtId="49" xfId="0" applyAlignment="1" applyFont="1" applyNumberFormat="1">
      <alignment horizontal="center" shrinkToFit="0" wrapText="0"/>
    </xf>
    <xf borderId="0" fillId="41" fontId="25" numFmtId="0" xfId="0" applyAlignment="1" applyFont="1">
      <alignment vertical="bottom"/>
    </xf>
    <xf borderId="1" fillId="41" fontId="8" numFmtId="0" xfId="0" applyAlignment="1" applyBorder="1" applyFont="1">
      <alignment vertical="bottom"/>
    </xf>
    <xf borderId="0" fillId="30" fontId="25" numFmtId="0" xfId="0" applyAlignment="1" applyFont="1">
      <alignment horizontal="right" readingOrder="0" vertical="bottom"/>
    </xf>
    <xf borderId="0" fillId="30" fontId="14" numFmtId="0" xfId="0" applyAlignment="1" applyFont="1">
      <alignment readingOrder="0" shrinkToFit="0" vertical="bottom" wrapText="0"/>
    </xf>
    <xf borderId="0" fillId="30" fontId="14" numFmtId="0" xfId="0" applyAlignment="1" applyFont="1">
      <alignment horizontal="left" readingOrder="0"/>
    </xf>
    <xf borderId="0" fillId="44" fontId="1" numFmtId="49" xfId="0" applyAlignment="1" applyFont="1" applyNumberFormat="1">
      <alignment readingOrder="0" vertical="bottom"/>
    </xf>
    <xf borderId="0" fillId="44" fontId="14" numFmtId="49" xfId="0" applyAlignment="1" applyFont="1" applyNumberFormat="1">
      <alignment vertical="bottom"/>
    </xf>
    <xf borderId="1" fillId="44" fontId="70" numFmtId="49" xfId="0" applyAlignment="1" applyBorder="1" applyFont="1" applyNumberFormat="1">
      <alignment shrinkToFit="0" vertical="bottom" wrapText="0"/>
    </xf>
    <xf borderId="1" fillId="44" fontId="65" numFmtId="49" xfId="0" applyAlignment="1" applyBorder="1" applyFont="1" applyNumberFormat="1">
      <alignment shrinkToFit="0" vertical="bottom" wrapText="0"/>
    </xf>
    <xf borderId="1" fillId="44" fontId="63" numFmtId="49" xfId="0" applyAlignment="1" applyBorder="1" applyFont="1" applyNumberFormat="1">
      <alignment vertical="bottom"/>
    </xf>
    <xf borderId="0" fillId="41" fontId="8" numFmtId="0" xfId="0" applyAlignment="1" applyFont="1">
      <alignment vertical="bottom"/>
    </xf>
    <xf borderId="1" fillId="30" fontId="8" numFmtId="0" xfId="0" applyAlignment="1" applyBorder="1" applyFont="1">
      <alignment vertical="bottom"/>
    </xf>
    <xf borderId="1" fillId="44" fontId="14" numFmtId="49" xfId="0" applyAlignment="1" applyBorder="1" applyFont="1" applyNumberFormat="1">
      <alignment shrinkToFit="0" vertical="bottom" wrapText="0"/>
    </xf>
    <xf borderId="0" fillId="44" fontId="65" numFmtId="49" xfId="0" applyAlignment="1" applyFont="1" applyNumberFormat="1">
      <alignment vertical="bottom"/>
    </xf>
    <xf borderId="0" fillId="41" fontId="25" numFmtId="0" xfId="0" applyAlignment="1" applyFont="1">
      <alignment horizontal="left" shrinkToFit="0" wrapText="0"/>
    </xf>
    <xf borderId="0" fillId="30" fontId="25" numFmtId="0" xfId="0" applyAlignment="1" applyFont="1">
      <alignment horizontal="right" readingOrder="0" shrinkToFit="0" vertical="bottom" wrapText="0"/>
    </xf>
    <xf borderId="0" fillId="30" fontId="12" numFmtId="0" xfId="0" applyFont="1"/>
    <xf borderId="0" fillId="45" fontId="1" numFmtId="49" xfId="0" applyAlignment="1" applyFill="1" applyFont="1" applyNumberFormat="1">
      <alignment readingOrder="0" vertical="bottom"/>
    </xf>
    <xf borderId="0" fillId="45" fontId="1" numFmtId="49" xfId="0" applyAlignment="1" applyFont="1" applyNumberFormat="1">
      <alignment vertical="bottom"/>
    </xf>
    <xf borderId="1" fillId="45" fontId="14" numFmtId="49" xfId="0" applyAlignment="1" applyBorder="1" applyFont="1" applyNumberFormat="1">
      <alignment shrinkToFit="0" vertical="bottom" wrapText="0"/>
    </xf>
    <xf borderId="0" fillId="45" fontId="8" numFmtId="49" xfId="0" applyAlignment="1" applyFont="1" applyNumberFormat="1">
      <alignment vertical="bottom"/>
    </xf>
    <xf borderId="1" fillId="45" fontId="8" numFmtId="49" xfId="0" applyAlignment="1" applyBorder="1" applyFont="1" applyNumberFormat="1">
      <alignment vertical="bottom"/>
    </xf>
    <xf borderId="1" fillId="45" fontId="50" numFmtId="49" xfId="0" applyAlignment="1" applyBorder="1" applyFont="1" applyNumberFormat="1">
      <alignment readingOrder="0" shrinkToFit="0" vertical="bottom" wrapText="0"/>
    </xf>
    <xf borderId="0" fillId="30" fontId="49" numFmtId="0" xfId="0" applyAlignment="1" applyFont="1">
      <alignment horizontal="right" readingOrder="0" vertical="bottom"/>
    </xf>
    <xf borderId="1" fillId="45" fontId="50" numFmtId="49" xfId="0" applyAlignment="1" applyBorder="1" applyFont="1" applyNumberFormat="1">
      <alignment vertical="bottom"/>
    </xf>
    <xf borderId="0" fillId="41" fontId="19" numFmtId="0" xfId="0" applyAlignment="1" applyFont="1">
      <alignment horizontal="left" readingOrder="0" shrinkToFit="0" wrapText="0"/>
    </xf>
    <xf borderId="0" fillId="41" fontId="8" numFmtId="49" xfId="0" applyAlignment="1" applyFont="1" applyNumberFormat="1">
      <alignment vertical="bottom"/>
    </xf>
    <xf borderId="1" fillId="41" fontId="71" numFmtId="49" xfId="0" applyAlignment="1" applyBorder="1" applyFont="1" applyNumberFormat="1">
      <alignment shrinkToFit="0" vertical="bottom" wrapText="0"/>
    </xf>
    <xf borderId="1" fillId="41" fontId="71" numFmtId="49" xfId="0" applyAlignment="1" applyBorder="1" applyFont="1" applyNumberFormat="1">
      <alignment vertical="bottom"/>
    </xf>
    <xf borderId="1" fillId="41" fontId="71" numFmtId="0" xfId="0" applyAlignment="1" applyBorder="1" applyFont="1">
      <alignment vertical="bottom"/>
    </xf>
    <xf borderId="1" fillId="41" fontId="71" numFmtId="0" xfId="0" applyAlignment="1" applyBorder="1" applyFont="1">
      <alignment vertical="bottom"/>
    </xf>
    <xf borderId="1" fillId="41" fontId="8" numFmtId="49" xfId="0" applyAlignment="1" applyBorder="1" applyFont="1" applyNumberFormat="1">
      <alignment vertical="bottom"/>
    </xf>
    <xf borderId="0" fillId="46" fontId="1" numFmtId="49" xfId="0" applyAlignment="1" applyFill="1" applyFont="1" applyNumberFormat="1">
      <alignment vertical="bottom"/>
    </xf>
    <xf borderId="0" fillId="46" fontId="8" numFmtId="49" xfId="0" applyAlignment="1" applyFont="1" applyNumberFormat="1">
      <alignment vertical="bottom"/>
    </xf>
    <xf borderId="1" fillId="46" fontId="8" numFmtId="49" xfId="0" applyAlignment="1" applyBorder="1" applyFont="1" applyNumberFormat="1">
      <alignment vertical="bottom"/>
    </xf>
    <xf borderId="0" fillId="41" fontId="71" numFmtId="49" xfId="0" applyAlignment="1" applyFont="1" applyNumberFormat="1">
      <alignment vertical="bottom"/>
    </xf>
    <xf borderId="0" fillId="41" fontId="1" numFmtId="49" xfId="0" applyAlignment="1" applyFont="1" applyNumberFormat="1">
      <alignment vertical="bottom"/>
    </xf>
    <xf borderId="0" fillId="41" fontId="1" numFmtId="49" xfId="0" applyAlignment="1" applyFont="1" applyNumberFormat="1">
      <alignment readingOrder="0" vertical="bottom"/>
    </xf>
    <xf borderId="1" fillId="41" fontId="1" numFmtId="0" xfId="0" applyAlignment="1" applyBorder="1" applyFont="1">
      <alignment readingOrder="0" shrinkToFit="0" vertical="bottom" wrapText="0"/>
    </xf>
    <xf borderId="1" fillId="29" fontId="8" numFmtId="0" xfId="0" applyAlignment="1" applyBorder="1" applyFont="1">
      <alignment vertical="bottom"/>
    </xf>
    <xf borderId="0" fillId="29" fontId="72" numFmtId="49" xfId="0" applyAlignment="1" applyFont="1" applyNumberFormat="1">
      <alignment readingOrder="0" vertical="bottom"/>
    </xf>
    <xf borderId="0" fillId="29" fontId="1" numFmtId="49" xfId="0" applyAlignment="1" applyFont="1" applyNumberFormat="1">
      <alignment readingOrder="0" shrinkToFit="0" vertical="bottom" wrapText="0"/>
    </xf>
    <xf borderId="0" fillId="29" fontId="1" numFmtId="0" xfId="0" applyAlignment="1" applyFont="1">
      <alignment readingOrder="0" shrinkToFit="0" vertical="bottom" wrapText="0"/>
    </xf>
    <xf borderId="0" fillId="29" fontId="1" numFmtId="49" xfId="0" applyAlignment="1" applyFont="1" applyNumberFormat="1">
      <alignment readingOrder="0" vertical="bottom"/>
    </xf>
    <xf borderId="1" fillId="29" fontId="1" numFmtId="49" xfId="0" applyAlignment="1" applyBorder="1" applyFont="1" applyNumberFormat="1">
      <alignment vertical="bottom"/>
    </xf>
    <xf borderId="1" fillId="29" fontId="8" numFmtId="0" xfId="0" applyAlignment="1" applyBorder="1" applyFont="1">
      <alignment readingOrder="0" vertical="bottom"/>
    </xf>
    <xf borderId="1" fillId="29" fontId="19" numFmtId="0" xfId="0" applyAlignment="1" applyBorder="1" applyFont="1">
      <alignment vertical="bottom"/>
    </xf>
    <xf borderId="0" fillId="29" fontId="1" numFmtId="0" xfId="0" applyAlignment="1" applyFont="1">
      <alignment horizontal="center" shrinkToFit="0" wrapText="0"/>
    </xf>
    <xf borderId="0" fillId="41" fontId="2" numFmtId="0" xfId="0" applyAlignment="1" applyFont="1">
      <alignment horizontal="left" shrinkToFit="0" wrapText="0"/>
    </xf>
    <xf borderId="0" fillId="41" fontId="1" numFmtId="0" xfId="0" applyAlignment="1" applyFont="1">
      <alignment horizontal="left" shrinkToFit="0" wrapText="0"/>
    </xf>
    <xf borderId="2" fillId="41" fontId="1" numFmtId="49" xfId="0" applyAlignment="1" applyBorder="1" applyFont="1" applyNumberFormat="1">
      <alignment readingOrder="0" shrinkToFit="0" vertical="bottom" wrapText="0"/>
    </xf>
    <xf borderId="2" fillId="41" fontId="1" numFmtId="49" xfId="0" applyAlignment="1" applyBorder="1" applyFont="1" applyNumberFormat="1">
      <alignment vertical="bottom"/>
    </xf>
    <xf borderId="1" fillId="29" fontId="1" numFmtId="49" xfId="0" applyAlignment="1" applyBorder="1" applyFont="1" applyNumberFormat="1">
      <alignment readingOrder="0" shrinkToFit="0" vertical="bottom" wrapText="0"/>
    </xf>
    <xf borderId="0" fillId="41" fontId="8" numFmtId="0" xfId="0" applyAlignment="1" applyFont="1">
      <alignment vertical="bottom"/>
    </xf>
    <xf borderId="1" fillId="29" fontId="1" numFmtId="0" xfId="0" applyAlignment="1" applyBorder="1" applyFont="1">
      <alignment readingOrder="0" shrinkToFit="0" vertical="bottom" wrapText="0"/>
    </xf>
    <xf borderId="1" fillId="29" fontId="73" numFmtId="0" xfId="0" applyAlignment="1" applyBorder="1" applyFont="1">
      <alignment vertical="bottom"/>
    </xf>
    <xf borderId="0" fillId="29" fontId="1" numFmtId="49" xfId="0" applyAlignment="1" applyFont="1" applyNumberFormat="1">
      <alignment horizontal="center" shrinkToFit="0" wrapText="0"/>
    </xf>
    <xf borderId="0" fillId="29" fontId="2" numFmtId="0" xfId="0" applyAlignment="1" applyFont="1">
      <alignment horizontal="center" shrinkToFit="0" wrapText="0"/>
    </xf>
    <xf borderId="0" fillId="29" fontId="51" numFmtId="0" xfId="0" applyAlignment="1" applyFont="1">
      <alignment shrinkToFit="0" vertical="bottom" wrapText="0"/>
    </xf>
    <xf borderId="0" fillId="29" fontId="36" numFmtId="0" xfId="0" applyAlignment="1" applyFont="1">
      <alignment vertical="bottom"/>
    </xf>
    <xf borderId="0" fillId="29" fontId="1" numFmtId="0" xfId="0" applyAlignment="1" applyFont="1">
      <alignment readingOrder="0" vertical="bottom"/>
    </xf>
    <xf borderId="0" fillId="29" fontId="1" numFmtId="0" xfId="0" applyAlignment="1" applyFont="1">
      <alignment vertical="bottom"/>
    </xf>
    <xf borderId="0" fillId="29" fontId="1" numFmtId="0" xfId="0" applyAlignment="1" applyFont="1">
      <alignment vertical="bottom"/>
    </xf>
    <xf borderId="0" fillId="29" fontId="8" numFmtId="0" xfId="0" applyAlignment="1" applyFont="1">
      <alignment vertical="bottom"/>
    </xf>
    <xf borderId="0" fillId="29" fontId="51" numFmtId="0" xfId="0" applyAlignment="1" applyFont="1">
      <alignment vertical="bottom"/>
    </xf>
    <xf borderId="0" fillId="29" fontId="51" numFmtId="0" xfId="0" applyAlignment="1" applyFont="1">
      <alignment vertical="bottom"/>
    </xf>
    <xf borderId="0" fillId="47" fontId="74" numFmtId="49" xfId="0" applyAlignment="1" applyFill="1" applyFont="1" applyNumberFormat="1">
      <alignment horizontal="center" vertical="center"/>
    </xf>
    <xf borderId="0" fillId="47" fontId="74" numFmtId="49" xfId="0" applyAlignment="1" applyFont="1" applyNumberFormat="1">
      <alignment vertical="center"/>
    </xf>
    <xf borderId="0" fillId="47" fontId="75" numFmtId="49" xfId="0" applyAlignment="1" applyFont="1" applyNumberFormat="1">
      <alignment horizontal="center" vertical="center"/>
    </xf>
    <xf borderId="0" fillId="0" fontId="76" numFmtId="49" xfId="0" applyAlignment="1" applyFont="1" applyNumberFormat="1">
      <alignment horizontal="center" vertical="bottom"/>
    </xf>
    <xf borderId="0" fillId="0" fontId="76" numFmtId="49" xfId="0" applyAlignment="1" applyFont="1" applyNumberFormat="1">
      <alignment horizontal="center" readingOrder="0" vertical="bottom"/>
    </xf>
    <xf borderId="0" fillId="47" fontId="74" numFmtId="49" xfId="0" applyAlignment="1" applyFont="1" applyNumberFormat="1">
      <alignment horizontal="center" readingOrder="0" vertical="center"/>
    </xf>
    <xf borderId="0" fillId="47" fontId="74" numFmtId="49" xfId="0" applyAlignment="1" applyFont="1" applyNumberFormat="1">
      <alignment readingOrder="0" vertical="center"/>
    </xf>
    <xf borderId="0" fillId="47" fontId="74" numFmtId="49" xfId="0" applyAlignment="1" applyFont="1" applyNumberFormat="1">
      <alignment horizontal="left" readingOrder="0" shrinkToFit="0" vertical="center" wrapText="0"/>
    </xf>
    <xf borderId="0" fillId="47" fontId="74" numFmtId="49" xfId="0" applyAlignment="1" applyFont="1" applyNumberFormat="1">
      <alignment horizontal="left" shrinkToFit="0" vertical="center" wrapText="0"/>
    </xf>
    <xf borderId="0" fillId="47" fontId="77" numFmtId="49" xfId="0" applyAlignment="1" applyFont="1" applyNumberFormat="1">
      <alignment horizontal="left" shrinkToFit="0" vertical="center" wrapText="0"/>
    </xf>
    <xf borderId="0" fillId="47" fontId="75" numFmtId="49" xfId="0" applyAlignment="1" applyFont="1" applyNumberFormat="1">
      <alignment horizontal="center" readingOrder="0" vertical="center"/>
    </xf>
    <xf borderId="0" fillId="47" fontId="78" numFmtId="49" xfId="0" applyAlignment="1" applyFont="1" applyNumberFormat="1">
      <alignment horizontal="center" vertical="center"/>
    </xf>
    <xf borderId="0" fillId="47" fontId="79" numFmtId="49" xfId="0" applyAlignment="1" applyFont="1" applyNumberFormat="1">
      <alignment horizontal="center" vertical="center"/>
    </xf>
    <xf borderId="0" fillId="47" fontId="80" numFmtId="49" xfId="0" applyAlignment="1" applyFont="1" applyNumberFormat="1">
      <alignment readingOrder="0" vertical="center"/>
    </xf>
    <xf borderId="0" fillId="47" fontId="81" numFmtId="49" xfId="0" applyAlignment="1" applyFont="1" applyNumberFormat="1">
      <alignment horizontal="center" readingOrder="0" vertical="center"/>
    </xf>
    <xf borderId="0" fillId="47" fontId="82" numFmtId="49" xfId="0" applyAlignment="1" applyFont="1" applyNumberFormat="1">
      <alignment horizontal="center" vertical="center"/>
    </xf>
    <xf borderId="0" fillId="47" fontId="83" numFmtId="49" xfId="0" applyAlignment="1" applyFont="1" applyNumberFormat="1">
      <alignment horizontal="center" readingOrder="0" vertical="center"/>
    </xf>
    <xf borderId="0" fillId="47" fontId="74" numFmtId="49" xfId="0" applyAlignment="1" applyFont="1" applyNumberFormat="1">
      <alignment horizontal="center"/>
    </xf>
    <xf borderId="0" fillId="47" fontId="74" numFmtId="49" xfId="0" applyAlignment="1" applyFont="1" applyNumberFormat="1">
      <alignment horizontal="center" readingOrder="0"/>
    </xf>
    <xf borderId="0" fillId="47" fontId="75" numFmtId="49" xfId="0" applyAlignment="1" applyFont="1" applyNumberFormat="1">
      <alignment horizontal="center"/>
    </xf>
    <xf borderId="0" fillId="47" fontId="84" numFmtId="49" xfId="0" applyAlignment="1" applyFont="1" applyNumberFormat="1">
      <alignment horizontal="center" readingOrder="0" vertical="center"/>
    </xf>
    <xf borderId="0" fillId="47" fontId="85" numFmtId="49" xfId="0" applyAlignment="1" applyFont="1" applyNumberFormat="1">
      <alignment horizontal="center" vertical="center"/>
    </xf>
    <xf borderId="0" fillId="47" fontId="85" numFmtId="49" xfId="0" applyAlignment="1" applyFont="1" applyNumberFormat="1">
      <alignment horizontal="left" shrinkToFit="0" vertical="center" wrapText="0"/>
    </xf>
    <xf borderId="0" fillId="47" fontId="86" numFmtId="49" xfId="0" applyAlignment="1" applyFont="1" applyNumberFormat="1">
      <alignment horizontal="center" vertical="center"/>
    </xf>
    <xf borderId="0" fillId="47" fontId="78" numFmtId="49" xfId="0" applyAlignment="1" applyFont="1" applyNumberFormat="1">
      <alignment horizontal="center" readingOrder="0" vertical="center"/>
    </xf>
    <xf borderId="0" fillId="48" fontId="78" numFmtId="49" xfId="0" applyAlignment="1" applyFill="1" applyFont="1" applyNumberFormat="1">
      <alignment horizontal="center" readingOrder="0" vertical="center"/>
    </xf>
    <xf borderId="0" fillId="48" fontId="87" numFmtId="49" xfId="0" applyAlignment="1" applyFont="1" applyNumberFormat="1">
      <alignment horizontal="center" readingOrder="0" vertical="center"/>
    </xf>
    <xf borderId="0" fillId="47" fontId="88" numFmtId="49" xfId="0" applyAlignment="1" applyFont="1" applyNumberFormat="1">
      <alignment vertical="center"/>
    </xf>
    <xf borderId="0" fillId="47" fontId="74" numFmtId="49" xfId="0" applyAlignment="1" applyFont="1" applyNumberFormat="1">
      <alignment horizontal="left" readingOrder="0" shrinkToFit="0" wrapText="0"/>
    </xf>
    <xf borderId="0" fillId="49" fontId="74" numFmtId="49" xfId="0" applyAlignment="1" applyFill="1" applyFont="1" applyNumberFormat="1">
      <alignment vertical="center"/>
    </xf>
    <xf borderId="0" fillId="47" fontId="89" numFmtId="49" xfId="0" applyAlignment="1" applyFont="1" applyNumberFormat="1">
      <alignment horizontal="left" readingOrder="0"/>
    </xf>
    <xf borderId="0" fillId="48" fontId="74" numFmtId="49" xfId="0" applyAlignment="1" applyFont="1" applyNumberFormat="1">
      <alignment horizontal="center" vertical="center"/>
    </xf>
    <xf borderId="0" fillId="47" fontId="74" numFmtId="49" xfId="0" applyAlignment="1" applyFont="1" applyNumberFormat="1">
      <alignment horizontal="left" shrinkToFit="0" wrapText="0"/>
    </xf>
    <xf borderId="0" fillId="50" fontId="74" numFmtId="49" xfId="0" applyAlignment="1" applyFill="1" applyFont="1" applyNumberFormat="1">
      <alignment vertical="center"/>
    </xf>
    <xf borderId="0" fillId="48" fontId="90" numFmtId="49" xfId="0" applyAlignment="1" applyFont="1" applyNumberFormat="1">
      <alignment horizontal="center" vertical="center"/>
    </xf>
    <xf borderId="0" fillId="36" fontId="74" numFmtId="49" xfId="0" applyAlignment="1" applyFont="1" applyNumberFormat="1">
      <alignment vertical="center"/>
    </xf>
    <xf borderId="0" fillId="48" fontId="91" numFmtId="49" xfId="0" applyAlignment="1" applyFont="1" applyNumberFormat="1">
      <alignment horizontal="center" vertical="center"/>
    </xf>
    <xf borderId="0" fillId="51" fontId="74" numFmtId="49" xfId="0" applyAlignment="1" applyFill="1" applyFont="1" applyNumberFormat="1">
      <alignment vertical="center"/>
    </xf>
    <xf borderId="0" fillId="48" fontId="92" numFmtId="49" xfId="0" applyAlignment="1" applyFont="1" applyNumberFormat="1">
      <alignment horizontal="center" readingOrder="0" vertical="center"/>
    </xf>
    <xf borderId="0" fillId="47" fontId="74" numFmtId="49" xfId="0" applyAlignment="1" applyFont="1" applyNumberFormat="1">
      <alignment shrinkToFit="0" wrapText="0"/>
    </xf>
    <xf borderId="0" fillId="52" fontId="78" numFmtId="49" xfId="0" applyAlignment="1" applyFill="1" applyFont="1" applyNumberFormat="1">
      <alignment horizontal="center" readingOrder="0" vertical="center"/>
    </xf>
    <xf borderId="0" fillId="52" fontId="78" numFmtId="49" xfId="0" applyAlignment="1" applyFont="1" applyNumberFormat="1">
      <alignment horizontal="center" readingOrder="0"/>
    </xf>
    <xf borderId="0" fillId="52" fontId="93" numFmtId="49" xfId="0" applyAlignment="1" applyFont="1" applyNumberFormat="1">
      <alignment horizontal="center" readingOrder="0" vertical="center"/>
    </xf>
    <xf borderId="0" fillId="47" fontId="78" numFmtId="49" xfId="0" applyAlignment="1" applyFont="1" applyNumberFormat="1">
      <alignment horizontal="left" shrinkToFit="0" vertical="center" wrapText="0"/>
    </xf>
    <xf borderId="0" fillId="47" fontId="74" numFmtId="49" xfId="0" applyAlignment="1" applyFont="1" applyNumberFormat="1">
      <alignment readingOrder="0" shrinkToFit="0" wrapText="0"/>
    </xf>
    <xf borderId="0" fillId="52" fontId="94" numFmtId="49" xfId="0" applyAlignment="1" applyFont="1" applyNumberFormat="1">
      <alignment horizontal="center" vertical="center"/>
    </xf>
    <xf borderId="0" fillId="47" fontId="95" numFmtId="49" xfId="0" applyAlignment="1" applyFont="1" applyNumberFormat="1">
      <alignment shrinkToFit="0" wrapText="0"/>
    </xf>
    <xf borderId="0" fillId="47" fontId="96" numFmtId="49" xfId="0" applyAlignment="1" applyFont="1" applyNumberFormat="1">
      <alignment horizontal="left" readingOrder="0" shrinkToFit="0" vertical="center" wrapText="0"/>
    </xf>
    <xf borderId="0" fillId="47" fontId="78" numFmtId="49" xfId="0" applyAlignment="1" applyFont="1" applyNumberFormat="1">
      <alignment horizontal="center"/>
    </xf>
    <xf borderId="0" fillId="47" fontId="78" numFmtId="49" xfId="0" applyAlignment="1" applyFont="1" applyNumberFormat="1">
      <alignment horizontal="center" readingOrder="0"/>
    </xf>
    <xf borderId="0" fillId="53" fontId="78" numFmtId="49" xfId="0" applyAlignment="1" applyFill="1" applyFont="1" applyNumberFormat="1">
      <alignment horizontal="center" readingOrder="0" vertical="center"/>
    </xf>
    <xf borderId="0" fillId="53" fontId="97" numFmtId="49" xfId="0" applyAlignment="1" applyFont="1" applyNumberFormat="1">
      <alignment horizontal="center" readingOrder="0" vertical="center"/>
    </xf>
    <xf borderId="0" fillId="53" fontId="98" numFmtId="49" xfId="0" applyAlignment="1" applyFont="1" applyNumberFormat="1">
      <alignment horizontal="center" vertical="center"/>
    </xf>
    <xf borderId="0" fillId="53" fontId="74" numFmtId="49" xfId="0" applyAlignment="1" applyFont="1" applyNumberFormat="1">
      <alignment horizontal="center" vertical="center"/>
    </xf>
    <xf borderId="0" fillId="47" fontId="74" numFmtId="49" xfId="0" applyAlignment="1" applyFont="1" applyNumberFormat="1">
      <alignment horizontal="center" shrinkToFit="0" vertical="center" wrapText="0"/>
    </xf>
    <xf borderId="0" fillId="47" fontId="99" numFmtId="49" xfId="0" applyAlignment="1" applyFont="1" applyNumberFormat="1">
      <alignment readingOrder="0" vertical="center"/>
    </xf>
    <xf borderId="0" fillId="54" fontId="78" numFmtId="49" xfId="0" applyAlignment="1" applyFill="1" applyFont="1" applyNumberFormat="1">
      <alignment horizontal="center" readingOrder="0"/>
    </xf>
    <xf borderId="0" fillId="54" fontId="100" numFmtId="49" xfId="0" applyAlignment="1" applyFont="1" applyNumberFormat="1">
      <alignment horizontal="center" readingOrder="0" vertical="center"/>
    </xf>
    <xf borderId="0" fillId="54" fontId="101" numFmtId="49" xfId="0" applyAlignment="1" applyFont="1" applyNumberFormat="1">
      <alignment horizontal="center" vertical="center"/>
    </xf>
    <xf borderId="0" fillId="47" fontId="102" numFmtId="49" xfId="0" applyAlignment="1" applyFont="1" applyNumberFormat="1">
      <alignment vertical="center"/>
    </xf>
    <xf borderId="0" fillId="47" fontId="89" numFmtId="49" xfId="0" applyAlignment="1" applyFont="1" applyNumberFormat="1">
      <alignment horizontal="center" readingOrder="0"/>
    </xf>
    <xf borderId="0" fillId="0" fontId="12" numFmtId="0" xfId="0" applyAlignment="1" applyFont="1">
      <alignment readingOrder="0"/>
    </xf>
    <xf borderId="0" fillId="47" fontId="57" numFmtId="0" xfId="0" applyAlignment="1" applyFont="1">
      <alignment horizontal="left" readingOrder="0"/>
    </xf>
    <xf borderId="0" fillId="0" fontId="8" numFmtId="0" xfId="0" applyAlignment="1" applyFont="1">
      <alignment vertical="bottom"/>
    </xf>
    <xf borderId="0" fillId="0" fontId="103" numFmtId="0" xfId="0" applyAlignment="1" applyFont="1">
      <alignment readingOrder="0"/>
    </xf>
    <xf borderId="0" fillId="0" fontId="12" numFmtId="49" xfId="0" applyAlignment="1" applyFont="1" applyNumberFormat="1">
      <alignment readingOrder="0"/>
    </xf>
    <xf borderId="3" fillId="0" fontId="8" numFmtId="0" xfId="0" applyAlignment="1" applyBorder="1" applyFont="1">
      <alignment vertical="bottom"/>
    </xf>
    <xf borderId="0" fillId="49" fontId="8" numFmtId="0" xfId="0" applyAlignment="1" applyFont="1">
      <alignment readingOrder="0" vertical="bottom"/>
    </xf>
    <xf borderId="3" fillId="0" fontId="8" numFmtId="0" xfId="0" applyAlignment="1" applyBorder="1" applyFont="1">
      <alignment readingOrder="0" vertical="bottom"/>
    </xf>
    <xf borderId="0" fillId="0" fontId="8" numFmtId="0" xfId="0" applyAlignment="1" applyFont="1">
      <alignment readingOrder="0" vertical="bottom"/>
    </xf>
    <xf borderId="0" fillId="49" fontId="8" numFmtId="0" xfId="0" applyAlignment="1" applyFont="1">
      <alignment vertical="bottom"/>
    </xf>
    <xf borderId="6" fillId="49" fontId="8" numFmtId="0" xfId="0" applyAlignment="1" applyBorder="1" applyFont="1">
      <alignment readingOrder="0" vertical="bottom"/>
    </xf>
    <xf borderId="3" fillId="49" fontId="8" numFmtId="0" xfId="0" applyAlignment="1" applyBorder="1" applyFont="1">
      <alignment readingOrder="0" vertical="bottom"/>
    </xf>
    <xf borderId="3" fillId="0" fontId="12" numFmtId="0" xfId="0" applyAlignment="1" applyBorder="1" applyFont="1">
      <alignment readingOrder="0"/>
    </xf>
    <xf borderId="0" fillId="49" fontId="57" numFmtId="0" xfId="0" applyAlignment="1" applyFont="1">
      <alignment horizontal="left" readingOrder="0"/>
    </xf>
    <xf borderId="0" fillId="0" fontId="12" numFmtId="49" xfId="0" applyFont="1" applyNumberFormat="1"/>
    <xf borderId="6" fillId="49" fontId="8" numFmtId="0" xfId="0" applyAlignment="1" applyBorder="1" applyFont="1">
      <alignment vertical="bottom"/>
    </xf>
    <xf borderId="3" fillId="0" fontId="8" numFmtId="0" xfId="0" applyAlignment="1" applyBorder="1" applyFont="1">
      <alignment shrinkToFit="0" vertical="bottom" wrapText="0"/>
    </xf>
    <xf borderId="7" fillId="0" fontId="8" numFmtId="0" xfId="0" applyAlignment="1" applyBorder="1" applyFont="1">
      <alignment shrinkToFit="0" vertical="bottom" wrapText="0"/>
    </xf>
    <xf borderId="0" fillId="0" fontId="8" numFmtId="0" xfId="0" applyAlignment="1" applyFont="1">
      <alignment readingOrder="0" shrinkToFit="0" vertical="bottom" wrapText="0"/>
    </xf>
    <xf borderId="0" fillId="49" fontId="8" numFmtId="0" xfId="0" applyAlignment="1" applyFont="1">
      <alignment readingOrder="0" shrinkToFit="0" vertical="bottom" wrapText="0"/>
    </xf>
    <xf borderId="0" fillId="49" fontId="12" numFmtId="0" xfId="0" applyAlignment="1" applyFont="1">
      <alignment readingOrder="0"/>
    </xf>
    <xf borderId="0" fillId="49" fontId="12" numFmtId="0" xfId="0" applyFont="1"/>
    <xf borderId="3" fillId="49" fontId="8" numFmtId="0" xfId="0" applyAlignment="1" applyBorder="1" applyFont="1">
      <alignment vertical="bottom"/>
    </xf>
    <xf borderId="3" fillId="0" fontId="12" numFmtId="0" xfId="0" applyBorder="1" applyFont="1"/>
    <xf borderId="6" fillId="0" fontId="8" numFmtId="0" xfId="0" applyAlignment="1" applyBorder="1" applyFont="1">
      <alignment vertical="bottom"/>
    </xf>
    <xf borderId="0" fillId="0" fontId="8" numFmtId="0" xfId="0" applyAlignment="1" applyFont="1">
      <alignment vertical="bottom"/>
    </xf>
    <xf borderId="3" fillId="0" fontId="8" numFmtId="0" xfId="0" applyAlignment="1" applyBorder="1" applyFont="1">
      <alignment vertical="bottom"/>
    </xf>
    <xf borderId="0" fillId="49" fontId="8" numFmtId="0" xfId="0" applyAlignment="1" applyFont="1">
      <alignment vertical="bottom"/>
    </xf>
    <xf borderId="6" fillId="0" fontId="8" numFmtId="0" xfId="0" applyAlignment="1" applyBorder="1" applyFont="1">
      <alignment vertical="bottom"/>
    </xf>
    <xf borderId="6" fillId="49" fontId="12" numFmtId="0" xfId="0" applyBorder="1" applyFont="1"/>
    <xf borderId="3" fillId="49" fontId="12" numFmtId="0" xfId="0" applyBorder="1" applyFont="1"/>
    <xf borderId="6" fillId="49" fontId="12" numFmtId="0" xfId="0" applyAlignment="1" applyBorder="1" applyFont="1">
      <alignment readingOrder="0"/>
    </xf>
    <xf borderId="3" fillId="49" fontId="12" numFmtId="0" xfId="0" applyAlignment="1" applyBorder="1" applyFont="1">
      <alignment readingOrder="0"/>
    </xf>
    <xf borderId="0" fillId="0" fontId="8" numFmtId="49" xfId="0" applyAlignment="1" applyFont="1" applyNumberFormat="1">
      <alignment vertical="bottom"/>
    </xf>
    <xf borderId="0" fillId="0" fontId="104" numFmtId="0" xfId="0" applyAlignment="1" applyFont="1">
      <alignment vertical="bottom"/>
    </xf>
    <xf borderId="0" fillId="47" fontId="8" numFmtId="0" xfId="0" applyAlignment="1" applyFont="1">
      <alignment vertical="bottom"/>
    </xf>
    <xf borderId="0" fillId="0" fontId="105" numFmtId="0" xfId="0" applyAlignment="1" applyFont="1">
      <alignment readingOrder="0" vertical="bottom"/>
    </xf>
    <xf borderId="0" fillId="0" fontId="8" numFmtId="165" xfId="0" applyAlignment="1" applyFont="1" applyNumberFormat="1">
      <alignment vertical="bottom"/>
    </xf>
    <xf borderId="0" fillId="0" fontId="8" numFmtId="0" xfId="0" applyAlignment="1" applyFont="1">
      <alignment readingOrder="0" vertical="bottom"/>
    </xf>
    <xf borderId="0" fillId="0" fontId="8" numFmtId="0" xfId="0" applyAlignment="1" applyFont="1">
      <alignment shrinkToFit="0" vertical="bottom" wrapText="0"/>
    </xf>
    <xf borderId="0" fillId="48" fontId="8" numFmtId="49" xfId="0" applyAlignment="1" applyFont="1" applyNumberFormat="1">
      <alignment vertical="bottom"/>
    </xf>
    <xf borderId="0" fillId="47" fontId="8" numFmtId="49" xfId="0" applyAlignment="1" applyFont="1" applyNumberFormat="1">
      <alignment vertical="bottom"/>
    </xf>
    <xf borderId="0" fillId="53" fontId="106" numFmtId="49" xfId="0" applyAlignment="1" applyFont="1" applyNumberFormat="1">
      <alignment horizontal="center" vertical="bottom"/>
    </xf>
    <xf borderId="0" fillId="47" fontId="107" numFmtId="49" xfId="0" applyAlignment="1" applyFont="1" applyNumberFormat="1">
      <alignment horizontal="center" vertical="bottom"/>
    </xf>
    <xf borderId="0" fillId="47" fontId="74" numFmtId="49" xfId="0" applyAlignment="1" applyFont="1" applyNumberFormat="1">
      <alignment horizontal="center" vertical="bottom"/>
    </xf>
    <xf borderId="0" fillId="52" fontId="108" numFmtId="49" xfId="0" applyAlignment="1" applyFont="1" applyNumberFormat="1">
      <alignment horizontal="center" vertical="bottom"/>
    </xf>
    <xf borderId="0" fillId="47" fontId="8" numFmtId="49" xfId="0" applyAlignment="1" applyFont="1" applyNumberForma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ebay.com/sch/i.html?_from=R40&amp;_trksid=p2334524.m570.l1313&amp;_nkw=X1+Yoga+-5th+%2810210%2C+10510%2C+10710%2C+20SA%2C+20SB%29+-Gen5&amp;_sacat=177&amp;LH_TitleDesc=0&amp;_udlo=200&amp;_odkw=X1+Yoga+%2810210%2C+10510%2C+10710%2C+20SA%2C+20SB%29+-Gen5&amp;_osacat=177&amp;_sop=15&amp;LH_PrefLoc=2&amp;LH_Complete=1&amp;LH_Sold=1" TargetMode="External"/><Relationship Id="rId42" Type="http://schemas.openxmlformats.org/officeDocument/2006/relationships/hyperlink" Target="https://www.ebay.com/usr/human-i-t" TargetMode="External"/><Relationship Id="rId41" Type="http://schemas.openxmlformats.org/officeDocument/2006/relationships/hyperlink" Target="https://www.ebay.com/usr/vertexpc" TargetMode="External"/><Relationship Id="rId44" Type="http://schemas.openxmlformats.org/officeDocument/2006/relationships/hyperlink" Target="https://www.ebay.com/sch/i.html?_from=R40&amp;_trksid=p2334524.m570.l1313&amp;_nkw=X1+%2810310%2C+2020%2C+Carbon+8th+Gen%2C+Carbon+Gen+8%2C+10810%2C+20U9%2C+20UA%29+-20R1+-20R2+-6th+-7th+-Yoga+-Titanium+-Tablet+-Nano&amp;_sacat=177&amp;LH_TitleDesc=0&amp;_odkw=X1+%2810310U%2C+2020%2C+Carbon+8th+Gen%2C+Carbon+Gen+8%2C+10810%2C+20U9%2C+20UA%29+-20R1+-20R2+-6th+-7th+-Yoga+-Titanium+-Tablet+-Nano&amp;_osacat=177&amp;_sop=15&amp;LH_PrefLoc=2&amp;LH_Complete=1&amp;LH_Sold=1" TargetMode="External"/><Relationship Id="rId43" Type="http://schemas.openxmlformats.org/officeDocument/2006/relationships/hyperlink" Target="https://www.ebay.com/sch/i.html?_from=R40&amp;_trksid=p2334524.m570.l1313&amp;_nkw=t14s+%2810210%2C+10310%2C+10510%2C+10610%2C+10710%2C+10810%2C+20t0%2C+20t1%2C+1st+gen%2C+gen+1%2C+10th%29+-amd+-ryzen+-G2+-2nd&amp;_sacat=177&amp;LH_TitleDesc=0&amp;_odkw=T14s+%2810210%2C+10310%2C+10510%2C+10610%2C+10710%2C+10810%2C+20T0%2C+20T1%2C+1st+Gen%2C+Gen+1%2C+10th%29+-AMD+-Ryzen%29&amp;_osacat=177&amp;_sop=15&amp;LH_PrefLoc=2&amp;LH_Complete=1&amp;LH_Sold=1" TargetMode="External"/><Relationship Id="rId46" Type="http://schemas.openxmlformats.org/officeDocument/2006/relationships/hyperlink" Target="https://www.ebay.com/sch/i.html?_from=R40&amp;_trksid=p2334524.m570.l1313&amp;_nkw=X1+Extreme+%283rd%2C+G3%2C+3G%2C+Gen+3%2C+20TK%2C+20TL%2C+10th+Gen%2C+Comet%2C+10400%2C+10750%2C+10850%2C+10885%29&amp;_sacat=177&amp;LH_TitleDesc=0&amp;_udlo=200&amp;_odkw=X1+Extreme+%283rd%2C+20TK%2C+20TL%2C+10th+Gen%2C+Comet%2C+10400%2C+10750%2C+10850%2C+10885%29&amp;_osacat=177&amp;_sop=15&amp;LH_PrefLoc=2&amp;LH_Complete=1&amp;LH_Sold=1" TargetMode="External"/><Relationship Id="rId45" Type="http://schemas.openxmlformats.org/officeDocument/2006/relationships/hyperlink" Target="https://www.ebay.com/sch/i.html?_from=R40&amp;_trksid=p2334524.m570.l1313&amp;_nkw=X1+Yoga+%285th+Gen%2C+Gen+5%2C+G5%2C+5G%2C+20Ub%2C+20UC%2C+10210%2C+10310%2C+10510%2C+10610%2C+10710%2C+10810%29+-4th+-4+-4G+-G4+-20UB+-20UC+-20SA+-20SB&amp;_sacat=177&amp;LH_TitleDesc=0&amp;_udlo=200&amp;_odkw=X1+Yoga+-5th+%2810210%2C+10510%2C+10710%2C+20SA%2C+20SB%29+-Gen5&amp;_osacat=177&amp;_sop=15&amp;LH_PrefLoc=2&amp;LH_Complete=1&amp;LH_Sold=1" TargetMode="External"/><Relationship Id="rId1" Type="http://schemas.openxmlformats.org/officeDocument/2006/relationships/hyperlink" Target="https://dankpads.com/tpg" TargetMode="External"/><Relationship Id="rId2" Type="http://schemas.openxmlformats.org/officeDocument/2006/relationships/hyperlink" Target="https://www.ebay.com/sch/i.html?_from=R40&amp;_trksid=p2334524.m570.l1313&amp;_nkw=x300+-Dell+-T60+-T43+-Fujitsu&amp;_sacat=177&amp;LH_TitleDesc=0&amp;_odkw=x300+-Dell+-T60+-T43&amp;_osacat=177&amp;_sop=15&amp;LH_PrefLoc=2&amp;LH_Complete=1&amp;LH_Sold=1" TargetMode="External"/><Relationship Id="rId3" Type="http://schemas.openxmlformats.org/officeDocument/2006/relationships/hyperlink" Target="https://www.ebay.com/sch/i.html?_from=R40&amp;_trksid=m570.l1313&amp;_nkw=X301&amp;_sacat=177&amp;LH_TitleDesc=0&amp;_odkw=X301+-LOT+-T43+%28ThinkPad%2C+IBM%2C+Lenovo%2C+Lenova%29&amp;_osacat=177&amp;_sop=15&amp;LH_PrefLoc=2&amp;LH_Complete=1&amp;LH_Sold=1" TargetMode="External"/><Relationship Id="rId4" Type="http://schemas.openxmlformats.org/officeDocument/2006/relationships/hyperlink" Target="https://www.ebay.com/sch/i.html?_from=R40&amp;_nkw=T400s+-lot&amp;_sacat=177&amp;LH_TitleDesc=0&amp;_sop=15&amp;LH_TitleDesc=0&amp;LH_Sold=1&amp;LH_Complete=1&amp;rt=nc&amp;LH_PrefLoc=2" TargetMode="External"/><Relationship Id="rId9" Type="http://schemas.openxmlformats.org/officeDocument/2006/relationships/hyperlink" Target="https://www.ebay.com/sch/i.html?_from=R40&amp;_trksid=p2334524.m570.l1313&amp;_nkw=X1+-tablet+%283440%2C+3317%2C+3427%2C+3667%2C+3444%2C+3448%2C+3460%29&amp;_sacat=177&amp;LH_TitleDesc=0&amp;_odkw=X1+Thinkpad+-tablet+%283440%2C+3317%2C+3427%2C+3667%2C+3444%2C+3448%2C+3460%29&amp;_osacat=177&amp;_sop=15&amp;LH_Complete=1&amp;LH_Sold=1" TargetMode="External"/><Relationship Id="rId48" Type="http://schemas.openxmlformats.org/officeDocument/2006/relationships/hyperlink" Target="https://www.ebay.com/sch/i.html?_from=R40&amp;_trksid=p2334524.m570.l1313&amp;_nkw=t14s+%28i5-1135G7%2C+iris+xe%2C+tiger%2C+20WM%2C+20WN%2C+1145G7%2C+1165G7%2C+1185G7%2C+2nd%2C+Gen+2%2C+2G%2C+G2%2C+11th%29+-amd+-ryzen+-20XF+-20XG+-20t0+-20T1+-1st+-G1+-1G&amp;_sacat=177&amp;LH_TitleDesc=0&amp;_odkw=t14s+%28i5-1135G7%2C+1145G7%2C+1165G7%2C+1185G7%2C+2nd%2C+Gen+2%2C+2G%2C+G2%2C+11th%29+-amd+-ryzen+-1st+-G1+-1G&amp;_osacat=177&amp;_sop=15&amp;LH_PrefLoc=2&amp;LH_Complete=1&amp;LH_Sold=1" TargetMode="External"/><Relationship Id="rId47" Type="http://schemas.openxmlformats.org/officeDocument/2006/relationships/hyperlink" Target="https://www.ebay.com/sch/i.html?_from=R40&amp;_trksid=p2334524.m570.l1313&amp;_nkw=T14s+%2820UH%2C+20UJ%2C+AMD%2C+Ryzen%2C+4650%2C+4750%2C+Gen+1%2C+1st+Gen%2C+G1%2C+1G%29+-intel+-G2+-2nd+-i5+-i7+-Gen2+-20XT+-20XG&amp;_sacat=177&amp;LH_TitleDesc=0&amp;_odkw=T14s+%2820UH%2C+20UJ%2C+AMD%2C+Ryzen%2C+4650%2C+4750%2C+Gen+1%2C+1st+Gen%2C+G1%2C+1G%29+-intel+-G2+-2nd+-i5+-i7+-Gen2&amp;_osacat=177&amp;_sop=15&amp;LH_PrefLoc=2&amp;LH_Complete=1&amp;LH_Sold=1" TargetMode="External"/><Relationship Id="rId49" Type="http://schemas.openxmlformats.org/officeDocument/2006/relationships/hyperlink" Target="https://www.ebay.com/sch/i.html?_from=R40&amp;_trksid=p2334524.m570.l1313&amp;_nkw=p15v+%28gen+2%2C+2nd+gen%2C+g2%2C+i9%2C+2g%2C+11th%2C+21A9%2C+21AA%2C+rtx%2C+t600%2C+t1200%2C+a2000%2C+i5-11400h%2C+i7-11800h%2C+i7-11850h%2C+i9-11950h%29&amp;_sacat=177&amp;LH_TitleDesc=0&amp;_odkw=p15v+%28gen+2%2C+2nd+gen%2C+g2%2C+i9%2C+2g%2C+11th%2C+rtx%2C+t600%2C+t1200%2C+a2000%2C+i5-11400h%2C+i7-11800h%2C+i7-11850h%2C+i9-11950h%29&amp;_osacat=177&amp;_sop=15&amp;LH_PrefLoc=2&amp;LH_Complete=1&amp;LH_Sold=1" TargetMode="External"/><Relationship Id="rId5" Type="http://schemas.openxmlformats.org/officeDocument/2006/relationships/hyperlink" Target="https://www.ebay.com/sch/i.html?_from=R40&amp;_nkw=T410s&amp;_sacat=177&amp;LH_TitleDesc=0&amp;_sop=15&amp;LH_Complete=1&amp;LH_Sold=1&amp;LH_TitleDesc=0&amp;rt=nc&amp;LH_PrefLoc=2" TargetMode="External"/><Relationship Id="rId6" Type="http://schemas.openxmlformats.org/officeDocument/2006/relationships/hyperlink" Target="https://www.ebay.com/sch/i.html?_from=R40&amp;_nkw=T420s&amp;_sacat=0&amp;LH_TitleDesc=0&amp;_sop=15&amp;LH_Complete=1&amp;LH_Sold=1&amp;LH_TitleDesc=0&amp;_blrs=recall_filtering&amp;rt=nc&amp;LH_PrefLoc=2" TargetMode="External"/><Relationship Id="rId7" Type="http://schemas.openxmlformats.org/officeDocument/2006/relationships/hyperlink" Target="https://www.ebay.com/sch/i.html?_from=R40&amp;_trksid=p2334524.m570.l1313&amp;_nkw=X1+%282.3%2C+2350%2C+2.5%2C+2520%2C+2.7%2C+2620%2C+2.8%2C+2640%29+-Carbon+-Yoga+-Extreme+-nano+-fold&amp;_sacat=177&amp;LH_TitleDesc=0&amp;_fsrp=1&amp;_blrs=recall_filtering&amp;_odkw=X1+%282.3%2C+2350%2C+2.5%2C+2520%2C+2.7%2C+2620%2C+2.8%2C+2640%29+-Carbon+-Yoga+-Extreme&amp;_osacat=177&amp;_sop=15&amp;LH_PrefLoc=2&amp;LH_Complete=1&amp;LH_Sold=1" TargetMode="External"/><Relationship Id="rId8" Type="http://schemas.openxmlformats.org/officeDocument/2006/relationships/hyperlink" Target="https://www.ebay.com/sch/i.html?_from=R40&amp;_nkw=T430s+-T430u+-lot&amp;_sacat=177&amp;LH_TitleDesc=0&amp;_sop=15&amp;LH_Complete=1&amp;LH_Sold=1&amp;LH_TitleDesc=0&amp;_blrs=recall_filtering" TargetMode="External"/><Relationship Id="rId31" Type="http://schemas.openxmlformats.org/officeDocument/2006/relationships/hyperlink" Target="https://www.ebay.com/usr/laptop-goods" TargetMode="External"/><Relationship Id="rId30" Type="http://schemas.openxmlformats.org/officeDocument/2006/relationships/hyperlink" Target="https://www.ebay.com/usr/electronicscafe" TargetMode="External"/><Relationship Id="rId33" Type="http://schemas.openxmlformats.org/officeDocument/2006/relationships/hyperlink" Target="https://www.ebay.com/sch/i.html?_from=R40&amp;_trksid=p2334524.m570.l1313&amp;_nkw=X1+-Yoga+-13+-Nano+-13.3+-13%22++%28G7%2C+7G%2C+Carbon+7th+Gen%2C+8265%2C+8365%2C+8565%2C+8665%2C+20QD%2C+20QE%29+-1.1+-six+-10th+-10210+-10510+-10710+-WQHD+-9+-1440+&amp;_sacat=177&amp;LH_TitleDesc=0&amp;_odkw=X1+-Yoga+-13+-Nano+-13.3+-13%22++%28G7%2C+7G%2C+Carbon+7th+Gen%2C+8265%2C+8365%2C+8565%2C+8665%2C+20QD%2C+20QE%29+-1.1+-six+-10th+-10210+-10510+-10710+-WQHD+-1440+&amp;_osacat=177&amp;_sop=15&amp;LH_PrefLoc=2&amp;LH_Complete=1&amp;LH_Sold=1" TargetMode="External"/><Relationship Id="rId32" Type="http://schemas.openxmlformats.org/officeDocument/2006/relationships/hyperlink" Target="https://www.ebay.com/usr/epcsales" TargetMode="External"/><Relationship Id="rId35" Type="http://schemas.openxmlformats.org/officeDocument/2006/relationships/hyperlink" Target="https://www.ebay.com/sch/i.html?_from=R40&amp;_trksid=p2334524.m570.l1313&amp;_nkw=X1+Extreme+%282nd%2C+9th%2C+9300%2C+9400%2C+9750%2C+9850%2C+9880%29+-8th&amp;_sacat=177&amp;LH_TitleDesc=0&amp;LH_PrefLoc=2&amp;_udlo=200&amp;_sop=15&amp;_osacat=177&amp;_odkw=X1+Extreme+%282nd%2C+9th%2C+9300%2C+9400%2C+9750%2C+9850%2C+9880%29&amp;LH_Complete=1&amp;LH_Sold=1" TargetMode="External"/><Relationship Id="rId34" Type="http://schemas.openxmlformats.org/officeDocument/2006/relationships/hyperlink" Target="https://www.ebay.com/sch/i.html?_from=R40&amp;_trksid=p2334524.m570.l1313&amp;_nkw=X1+Yoga+%288265U%2C+8365U%2C+8565U%2C+8665U%2C+20QF%2C+20QG%29&amp;_sacat=177&amp;LH_TitleDesc=0&amp;_udlo=200&amp;_odkw=X1+Yoga+%288265U%2C+8365U%2C+8565U%2C+8665U%2C+10210U%2C+10510U%2C+10710U%29&amp;_osacat=177&amp;_sop=15&amp;LH_PrefLoc=2&amp;LH_Complete=1&amp;LH_Sold=1" TargetMode="External"/><Relationship Id="rId37" Type="http://schemas.openxmlformats.org/officeDocument/2006/relationships/hyperlink" Target="https://www.ebay.com/usr/mclean-surplus" TargetMode="External"/><Relationship Id="rId36" Type="http://schemas.openxmlformats.org/officeDocument/2006/relationships/hyperlink" Target="https://www.ebay.com/usr/tvrsales2" TargetMode="External"/><Relationship Id="rId39" Type="http://schemas.openxmlformats.org/officeDocument/2006/relationships/hyperlink" Target="https://www.ebay.com/sch/i.html?_from=R40&amp;_trksid=p2334524.m570.l1313&amp;_nkw=X1+%28Gen+7%2C+20R1%2C+20R2%2C+10210%2C+10510%2C+10710%29+-8th+-kaby+-8th+-8265+-8365+-yoga+-4th+-5th+-8565+-8665&amp;_sacat=177&amp;LH_TitleDesc=0&amp;_odkw=X1+%28Gen+7%2C+20R1%2C+20R2%2C+10210%2C+10510%2C+10710%29+-8th+-kaby+-8th+-8265+-8365+-8565+-8665&amp;_osacat=177&amp;_sop=15&amp;LH_PrefLoc=2&amp;LH_Complete=1&amp;LH_Sold=1" TargetMode="External"/><Relationship Id="rId38" Type="http://schemas.openxmlformats.org/officeDocument/2006/relationships/hyperlink" Target="https://www.ebay.com/usr/swingcomputers" TargetMode="External"/><Relationship Id="rId20" Type="http://schemas.openxmlformats.org/officeDocument/2006/relationships/hyperlink" Target="https://www.ebay.com/sch/i.html?_from=R40&amp;_trksid=p2334524.m570.l1313&amp;_nkw=x1+yoga+%287200%2C+7300%2C+7500%2C+7600%2C+20jd%2C+20je%2C+20jf%2C+20jg%2C+2nd%2C+Gen+2%2C+G2%2C+2G%29+-lot&amp;_sacat=177&amp;LH_TitleDesc=0&amp;_udlo=200&amp;_odkw=X1+Yoga+%287200%2C+7300%2C+7500%2C+7600%2C+20JD%2C+20Je%2C+20JF%2C+20JG%29+-lot&amp;_osacat=177&amp;_sop=15&amp;LH_PrefLoc=2&amp;LH_Complete=1&amp;LH_Sold=1" TargetMode="External"/><Relationship Id="rId22" Type="http://schemas.openxmlformats.org/officeDocument/2006/relationships/hyperlink" Target="https://www.ebay.com/sch/i.html?_from=R40&amp;_nkw=X1+Carbon+-cracked+-1st+-4+%286200%2C+6300%2C+6500%2C+6600%2C+20K3%2C+20K4%29+-4th+-20FB+-20FC+-yoga+-2016+-lot+&amp;_sacat=177&amp;LH_TitleDesc=0&amp;_sop=15&amp;LH_PrefLoc=2&amp;LH_Complete=1&amp;LH_Sold=1&amp;_blrs=recall_filtering" TargetMode="External"/><Relationship Id="rId21" Type="http://schemas.openxmlformats.org/officeDocument/2006/relationships/hyperlink" Target="https://www.ebay.com/sch/i.html?_from=R40&amp;_nkw=T470s+-lot+%287100%2C+7200%2C+7300%2C+7500%2C+7600%2C+2.7%2C+2.8%29&amp;_sacat=177&amp;LH_TitleDesc=0&amp;_sop=15&amp;LH_TitleDesc=0&amp;LH_PrefLoc=2&amp;rt=nc&amp;LH_Sold=1&amp;LH_Complete=1" TargetMode="External"/><Relationship Id="rId24" Type="http://schemas.openxmlformats.org/officeDocument/2006/relationships/hyperlink" Target="https://www.ebay.com/usr/itproshop" TargetMode="External"/><Relationship Id="rId23" Type="http://schemas.openxmlformats.org/officeDocument/2006/relationships/hyperlink" Target="https://www.ebay.com/usr/electrocycle-llc" TargetMode="External"/><Relationship Id="rId26" Type="http://schemas.openxmlformats.org/officeDocument/2006/relationships/hyperlink" Target="https://www.ebay.com/sch/i.html?_from=R40&amp;_trksid=p2334524.m570.l1313&amp;_nkw=X1+Carbon+-5th+-7th+%287300%2C+8250%2C+8350%2C+8550%2C+8650%2C+20KG%2C+20KH%29+-20HQ+-20HR&amp;_sacat=177&amp;LH_TitleDesc=0&amp;_odkw=X1+Carbon+-5th+-7th+%287300%2C+8250%2C+8350%2C+8550%2C+8650%2C+20KG%2C+20KH%29&amp;_osacat=177&amp;_sop=15&amp;LH_PrefLoc=2&amp;LH_Complete=1&amp;LH_Sold=1" TargetMode="External"/><Relationship Id="rId25" Type="http://schemas.openxmlformats.org/officeDocument/2006/relationships/hyperlink" Target="https://www.ebay.com/usr/greencitizen" TargetMode="External"/><Relationship Id="rId28" Type="http://schemas.openxmlformats.org/officeDocument/2006/relationships/hyperlink" Target="https://www.ebay.com/sch/i.html?_from=R40&amp;_trksid=p2334524.m570.l1313&amp;_nkw=X1+Yoga+-Carbon+%288250%2C+8350%2C+8550%2C+8650%2C+3rd+Gen%2C+Gen+3%2C+20LD%2C+20LE%2C+20LF%2C+20LG%29&amp;_sacat=177&amp;LH_TitleDesc=0&amp;_udlo=200&amp;_odkw=X1+Yoga+%288250%2C+8350%2C+8550%2C+8650%2C+3rd+Gen%2C+Gen+3%2C+20LD%2C+20LE%2C+20LF%2C+20LG%29&amp;_osacat=177&amp;_sop=15&amp;LH_PrefLoc=2&amp;LH_Complete=1&amp;LH_Sold=1" TargetMode="External"/><Relationship Id="rId27" Type="http://schemas.openxmlformats.org/officeDocument/2006/relationships/hyperlink" Target="https://www.ebay.com/sch/i.html?_from=R40&amp;_trksid=p2334524.m570.l1313&amp;_nkw=X1+Tablet+%288250%2C+8350%2C+8550%2C+8650%2C+20KJ%2C+8th%2C+Gen+3%2C+3rd+Gen%2C+Quadcore%2C+2018%2C+QHD%29&amp;_sacat=177&amp;LH_TitleDesc=0&amp;_udlo=200&amp;rt=nc&amp;_odkw=X1+Tablet+%288250%2C+8350%2C+8550%2C+8650%29&amp;_osacat=177&amp;_sop=15&amp;LH_PrefLoc=2&amp;LH_Complete=1&amp;LH_Sold=1" TargetMode="External"/><Relationship Id="rId29" Type="http://schemas.openxmlformats.org/officeDocument/2006/relationships/hyperlink" Target="https://www.ebay.com/sch/i.html?_from=R40&amp;_trksid=p2334524.m570.l1313&amp;_nkw=X1+Extreme+%281st%2C+Gen+1%2C+1G%2C+g1%2C+8300%2C+8400%2C+8750%2C+8850%2C+20MF%2C+20MG%2C+1050Ti%29+&amp;_sacat=177&amp;LH_TitleDesc=0&amp;_udlo=200&amp;_odkw=X1+Extreme+%288300%2C+8400%2C+8750%2C+8850%2C+20MF%2C+20MG%2C+1050Ti%29+&amp;_osacat=177&amp;_sop=15&amp;LH_PrefLoc=2&amp;LH_Complete=1&amp;LH_Sold=1" TargetMode="External"/><Relationship Id="rId51" Type="http://schemas.openxmlformats.org/officeDocument/2006/relationships/hyperlink" Target="https://www.ebay.com/sch/i.html?_from=R40&amp;_trksid=p2334524.m570.l1313&amp;_nkw=X1+Yoga+%2820XY%2C+20Y0%2C+WUXGA%2C+1135G7%2C+1145G7%2C+1165G7%2C+1185G7%29&amp;_sacat=177&amp;LH_TitleDesc=0&amp;_udlo=200&amp;_odkw=X1+Yoga+%2820XY%2C+20Y0%2C+WUXGA%2C+FHD%2B%2C+1135G7%2C+1145G7%2C+1165G7%2C+1185G7%29&amp;_osacat=177&amp;_sop=15&amp;LH_PrefLoc=2&amp;LH_Complete=1&amp;LH_Sold=1" TargetMode="External"/><Relationship Id="rId50" Type="http://schemas.openxmlformats.org/officeDocument/2006/relationships/hyperlink" Target="https://www.ebay.com/sch/i.html?_from=R40&amp;_trksid=m570.l1313&amp;_nkw=X12+ThinkPad&amp;_sacat=177&amp;LH_TitleDesc=0&amp;_udlo=200&amp;_odkw=X1+Tablet+%288250%2C+8350%2C+8550%2C+8650%2C+20KJ%2C+8th%2C+Gen+3%2C+3rd+Gen%2C+Quadcore%2C+2018%2C+QHD%29&amp;_osacat=177&amp;_sop=15&amp;LH_PrefLoc=2&amp;LH_Complete=1&amp;LH_Sold=1" TargetMode="External"/><Relationship Id="rId53" Type="http://schemas.openxmlformats.org/officeDocument/2006/relationships/hyperlink" Target="https://www.ebay.com/sch/i.html?_from=R40&amp;_trksid=p2334524.m570.l1313&amp;_nkw=t14s+%2820xg%2C+20xf%2C+amd%2C+ryzen%2C+5450%2C+5600%2C+5650%2C+5800%2C+5850%2C+gen+2%2C+2nd+gen%2C+g2%2C+2g%29+-intel+-g1+-1st+-i5+-i7+-gen1+-4750+-4650+-20UH+-20UJ&amp;_sacat=177&amp;LH_TitleDesc=0&amp;_odkw=t14s+%2820xg%2C+20xf%2C+amd%2C+ryzen%2C+5450%2C+5600%2C+5650%2C+5800%2C+5850%2C+gen+2%2C+2nd+gen%2C+g2%2C+2g%29+-intel+-g1+-1st+-i5+-i7+-gen1+-4750&amp;_osacat=177&amp;_sop=15&amp;LH_PrefLoc=2&amp;LH_Complete=1&amp;LH_Sold=1" TargetMode="External"/><Relationship Id="rId52" Type="http://schemas.openxmlformats.org/officeDocument/2006/relationships/hyperlink" Target="https://www.ebay.com/sch/i.html?_from=R40&amp;_trksid=p2334524.m570.l1313&amp;_nkw=X1+Extreme+%284th%2C+G4%2C+4G%2C+Gen+4%2C+20Y5%2C+20Y6%2C11th+Gen%2C+11800%2C+11850%2C+11950%29+-2nd&amp;_sacat=177&amp;LH_TitleDesc=0&amp;_udlo=200&amp;_odkw=X1+Extreme+%284th%2C+G4%2C+4G%2C+Gen+4%2C+20Y5%2C+20Y6%2C11th+Gen%2C+11800%2C+11850%2C+11950%29&amp;_osacat=177&amp;_sop=15&amp;LH_PrefLoc=2&amp;LH_Complete=1&amp;LH_Sold=1" TargetMode="External"/><Relationship Id="rId11" Type="http://schemas.openxmlformats.org/officeDocument/2006/relationships/hyperlink" Target="https://www.ebay.com/sch/i.html?_from=R40&amp;_trksid=p2334524.m570.l1313&amp;_nkw=lenovo+x1+carbon+-3rd+-5th+-6th+%284200%2C+4210%2C+4300%2C+4550%2C+4600%2C+20a7%2C+20a8%2C+2nd+Gen%2C+G2%2C+2G%2C+Gen+2%29&amp;_sacat=177&amp;LH_TitleDesc=0&amp;_odkw=lenovo+x1+carbon+-3rd+-5th+-6th+-no+%284200%2C+4210%2C+4300%2C+4550%2C+4600%2C+20a7%2C+20a8%2C+2nd+Gen%2C+G2%2C+2G%2C+Gen+2%29&amp;_osacat=177&amp;_sop=15&amp;LH_PrefLoc=2&amp;LH_Complete=1&amp;LH_Sold=1" TargetMode="External"/><Relationship Id="rId55" Type="http://schemas.openxmlformats.org/officeDocument/2006/relationships/hyperlink" Target="https://www.ebay.com/sch/i.html?_from=R40&amp;_trksid=m570.l1313&amp;_nkw=X1+Titanium&amp;_sacat=177&amp;LH_TitleDesc=0&amp;_odkw=X1+Nano&amp;_osacat=177&amp;_sop=15&amp;LH_PrefLoc=2&amp;LH_Complete=1&amp;LH_Sold=1" TargetMode="External"/><Relationship Id="rId10" Type="http://schemas.openxmlformats.org/officeDocument/2006/relationships/hyperlink" Target="https://www.ebay.com/sch/i.html?_from=R40&amp;_trksid=p2334524.m570.l1313&amp;_nkw=ThinkPad+Helix+-M+-2nd+%28i3%2C+i5%2C+DDR3L%2C+4GB%2C+i7%2C+3698%2C+3701%2C+3702%2C+3217%2C+3337%2C+3427%2C+3667%29&amp;_sacat=177&amp;LH_TitleDesc=0&amp;_odkw=ThinkPad+Helix+-M+-2nd+%28i3%2C+i5%2C+i7%2C+3698%2C+3701%2C+3702%2C+3217%2C+3337%2C+3427%2C+3667%29&amp;_osacat=177&amp;_sop=15&amp;LH_PrefLoc=2&amp;LH_Complete=1&amp;LH_Sold=1" TargetMode="External"/><Relationship Id="rId54" Type="http://schemas.openxmlformats.org/officeDocument/2006/relationships/hyperlink" Target="https://www.ebay.com/sch/i.html?_from=R40&amp;_trksid=m570.l1313&amp;_nkw=X1+Nano&amp;_sacat=177&amp;LH_TitleDesc=0&amp;_odkw=X1+-Yoga+-8th+-LPDDR3+-Titanium+-Ti+-Tablet+-Nano+-Extreme+-X12+-Detachable+%28Carbon+Gen+9%2C+Carbon+9th+Gen%2C+1135G7%2C+1145G7%2C+1165G7%2C+1185G7%2C+20WX%2C+20XX%2C+WUXGA%2C+WQXGA%29&amp;_osacat=177&amp;_sop=15&amp;LH_PrefLoc=2&amp;LH_Complete=1&amp;LH_Sold=1" TargetMode="External"/><Relationship Id="rId13" Type="http://schemas.openxmlformats.org/officeDocument/2006/relationships/hyperlink" Target="https://www.ebay.com/sch/i.html?_from=R40&amp;_nkw=T460s+-T460p+-lot&amp;_sacat=177&amp;LH_TitleDesc=0&amp;_sop=15&amp;LH_Complete=1&amp;LH_Sold=1&amp;LH_TitleDesc=0&amp;_blrs=recall_filtering&amp;rt=nc&amp;LH_PrefLoc=2" TargetMode="External"/><Relationship Id="rId57" Type="http://schemas.openxmlformats.org/officeDocument/2006/relationships/hyperlink" Target="https://support.lenovo.com/us/en/partslookup" TargetMode="External"/><Relationship Id="rId12" Type="http://schemas.openxmlformats.org/officeDocument/2006/relationships/hyperlink" Target="https://www.ebay.com/sch/i.html?_from=R40&amp;_trksid=p2334524.m570.l1313&amp;_nkw=Thinkpad+Helix+%285y%2C+2nd%2C+Core+M%2C+M-5Y71%29+-i7+-i5&amp;_sacat=177&amp;LH_TitleDesc=0&amp;LH_PrefLoc=2&amp;_sop=15&amp;_osacat=177&amp;_odkw=Thinkpad+Helix+%285y%2C+2nd%2C+Core+M%29+-i7+-i5&amp;LH_Complete=1&amp;LH_Sold=1" TargetMode="External"/><Relationship Id="rId56" Type="http://schemas.openxmlformats.org/officeDocument/2006/relationships/hyperlink" Target="https://www.ebay.com/sch/i.html?_from=R40&amp;_trksid=m570.l1313&amp;_nkw=X1+Fold&amp;_sacat=177&amp;LH_TitleDesc=0&amp;_udlo=200&amp;_odkw=X1+Yoga+%2820XY%2C+20Y0%2C+WUXGA%2C+1135G7%2C+1145G7%2C+1165G7%2C+1185G7%29&amp;_osacat=177&amp;_sop=15&amp;LH_PrefLoc=2&amp;LH_Complete=1&amp;LH_Sold=1" TargetMode="External"/><Relationship Id="rId15" Type="http://schemas.openxmlformats.org/officeDocument/2006/relationships/hyperlink" Target="https://www.ebay.com/sch/i.html?_from=R40&amp;_trksid=p2334524.m570.l1313&amp;_nkw=X1+Tablet+%286Y%2C+0.9Ghz%2C+515%2C+Skylake%2C+6th+Gen%2C+20GG%2C+Gen+1%2C+1st+Gen%2C+G1%2C+1G%2C+1.1GHz%2C+6Y30%2C+6Y54%2C+6Y57%2C+6Y75%29&amp;_sacat=177&amp;LH_TitleDesc=0&amp;_udlo=200&amp;_odkw=X1+Tablet+%286Y%2C+0.9Ghz%2C+515%2C+Gen+1%2C+1st+Gen%2C+G1%2C+1G%2C+1.1GHz%2C+6Y30%2C+6Y54%2C+6Y57%2C+6Y75%29&amp;_osacat=177&amp;_sop=15&amp;LH_PrefLoc=2&amp;LH_Complete=1&amp;LH_Sold=1" TargetMode="External"/><Relationship Id="rId14" Type="http://schemas.openxmlformats.org/officeDocument/2006/relationships/hyperlink" Target="https://www.ebay.com/sch/i.html?_from=R40&amp;_nkw=Lenovo+X1+Carbon+-yoga+-4th+-6th+%282.2%2C+3rd+Gen%2C+Gen+3%2C+G3%2C+3G%2C5200%2C+5300%2C+2.4%2C+5500%2C+2.6%2C+5600%2C+20BS%2C+20BT%29+-6600+-20FB+-20FC+-lot&amp;_sacat=177&amp;LH_TitleDesc=0&amp;_sop=15&amp;LH_PrefLoc=2&amp;_dmd=1&amp;rt=nc&amp;LH_Sold=1&amp;LH_Complete=1" TargetMode="External"/><Relationship Id="rId58" Type="http://schemas.openxmlformats.org/officeDocument/2006/relationships/drawing" Target="../drawings/drawing1.xml"/><Relationship Id="rId17" Type="http://schemas.openxmlformats.org/officeDocument/2006/relationships/hyperlink" Target="https://www.ebay.com/sch/i.html?_from=R40&amp;_nkw=T470s+-lot+%286200%2C+6th%2C+6300%2C+6500%2C+6600%2C+2.3GHz%2C+2.4GHz%29+-2.7+-7th+-2.8&amp;_sacat=177&amp;LH_TitleDesc=0&amp;_sop=15&amp;LH_Complete=1&amp;LH_Sold=1&amp;_blrs=recall_filtering" TargetMode="External"/><Relationship Id="rId16" Type="http://schemas.openxmlformats.org/officeDocument/2006/relationships/hyperlink" Target="https://www.ebay.com/sch/i.html?_from=R40&amp;_trksid=p2334524.m570.l1313&amp;_nkw=X1+Yoga+%286200%2C+6300%2C+6500%2C+6700%2C+20FQ%2C+20FR%2C+Skylake%2C+1st+Gen%2C+Gen+1%2C+1G%2C+G1%29&amp;_sacat=177&amp;LH_TitleDesc=0&amp;_udlo=200&amp;_odkw=X1+Yoga+%286200%2C+6300%2C+6500%2C+6700%2C+20FQ%2C+20FR%2C+6th+Gen%2C+Skylake%2C+1st+Gen%2C+Gen+1%2C+1G%2C+G1%29&amp;_osacat=177&amp;_sop=15&amp;LH_PrefLoc=2&amp;LH_Complete=1&amp;LH_Sold=1" TargetMode="External"/><Relationship Id="rId19" Type="http://schemas.openxmlformats.org/officeDocument/2006/relationships/hyperlink" Target="https://www.ebay.com/sch/i.html?_from=R40&amp;_trksid=p2334524.m570.l1313&amp;_nkw=X1+Tablet+%287Y%2C+20JB%2C+20JC%2C+7th+Gen%2C+2017%2C+7Y30%2C+7Y54%2C+7Y57%2C+7Y75%29&amp;_sacat=177&amp;LH_TitleDesc=0&amp;_udlo=200&amp;_odkw=X1+Tablet+%287Y%2C+20JB%2C+20JC%2C+7th+Gen%2C+2017%2C+7Y30%2C+7Y54%2C+7Y57%2C+7Y75%29&amp;_osacat=177&amp;_sop=15&amp;LH_Complete=1&amp;LH_Sold=1" TargetMode="External"/><Relationship Id="rId18" Type="http://schemas.openxmlformats.org/officeDocument/2006/relationships/hyperlink" Target="https://www.ebay.com/sch/i.html?_from=R40&amp;_trksid=p2334524.m570.l1313&amp;_nkw=x1+carbon+-tablet+-yoga+-7th+-extreme+-Gen9+-9th+-11th+-10th+-1.6+-1.7+-1.9+-2.1+-4600++%286200%2C+6300%2C+6500%2C+6600%2C+20fb%2C+20fc%2C+4th%2C+gen+4%2C+4g%2C+g4%29+-lot+-5th+-20k3+-20k4&amp;_sacat=177&amp;LH_TitleDesc=0&amp;rt=nc&amp;Processor=Intel%2520Core%2520i5%25208th%2520Gen%252E&amp;_odkw=x1+carbon+-tablet+-yoga+-extreme+-Gen9+-9th+-11th+-10th+-1.6+-1.7+-1.9+-2.1+-4600++%286200%2C+6300%2C+6500%2C+6600%2C+20fb%2C+20fc%2C+4th%2C+gen+4%2C+4g%2C+g4%29+-lot+-5th+-20k3+-20k4&amp;_osacat=177&amp;_dcat=177&amp;_sop=15&amp;LH_PrefLoc=2&amp;LH_Complete=1&amp;LH_Sold=1"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psref.lenovo.com/Product/ThinkPad/ThinkPad_X1_Yoga_Gen_5" TargetMode="External"/><Relationship Id="rId42" Type="http://schemas.openxmlformats.org/officeDocument/2006/relationships/hyperlink" Target="https://psref.lenovo.com/Product/ThinkPad/ThinkPad_X1_Yoga_Gen_6" TargetMode="External"/><Relationship Id="rId41" Type="http://schemas.openxmlformats.org/officeDocument/2006/relationships/hyperlink" Target="https://www.ebay.com/sch/i.html?_from=R40&amp;_trksid=p2334524.m570.l1313&amp;_nkw=X1+Yoga+%2820XY%2C+20Y0%2C+WUXGA%2C+1135G7%2C+1145G7%2C+1165G7%2C+1185G7%29&amp;_sacat=177&amp;LH_TitleDesc=0&amp;_udlo=200&amp;_odkw=X1+Yoga+%2820XY%2C+20Y0%2C+WUXGA%2C+FHD%2B%2C+1135G7%2C+1145G7%2C+1165G7%2C+1185G7%29&amp;_osacat=177&amp;_sop=15&amp;LH_PrefLoc=2&amp;LH_Complete=1&amp;LH_Sold=1" TargetMode="External"/><Relationship Id="rId44" Type="http://schemas.openxmlformats.org/officeDocument/2006/relationships/hyperlink" Target="https://psref.lenovo.com/syspool/Sys/PDF/ThinkPad/ThinkPad_X1_Titanium_Yoga_Gen_1/ThinkPad_X1_Titanium_Yoga_Gen_1_Spec.pdf" TargetMode="External"/><Relationship Id="rId43" Type="http://schemas.openxmlformats.org/officeDocument/2006/relationships/hyperlink" Target="https://www.ebay.com/sch/i.html?_from=R40&amp;_trksid=m570.l1313&amp;_nkw=X1+Titanium&amp;_sacat=177&amp;LH_TitleDesc=0&amp;_odkw=X1+Nano&amp;_osacat=177&amp;_sop=15&amp;LH_PrefLoc=2&amp;LH_Complete=1&amp;LH_Sold=1" TargetMode="External"/><Relationship Id="rId46" Type="http://schemas.openxmlformats.org/officeDocument/2006/relationships/hyperlink" Target="https://psref.lenovo.com/syspool/Sys/PDF/ThinkPad/ThinkPad_X1_Fold_Gen_1/ThinkPad_X1_Fold_Gen_1_Spec.PDF" TargetMode="External"/><Relationship Id="rId45" Type="http://schemas.openxmlformats.org/officeDocument/2006/relationships/hyperlink" Target="https://www.ebay.com/sch/i.html?_from=R40&amp;_trksid=m570.l1313&amp;_nkw=X1+Fold&amp;_sacat=177&amp;LH_TitleDesc=0&amp;_udlo=200&amp;_odkw=X1+Yoga+%2820XY%2C+20Y0%2C+WUXGA%2C+1135G7%2C+1145G7%2C+1165G7%2C+1185G7%29&amp;_osacat=177&amp;_sop=15&amp;LH_PrefLoc=2&amp;LH_Complete=1&amp;LH_Sold=1" TargetMode="External"/><Relationship Id="rId1" Type="http://schemas.openxmlformats.org/officeDocument/2006/relationships/hyperlink" Target="https://www.also.com/pub/pdf/ThinkPad_Notebooks.pdf" TargetMode="External"/><Relationship Id="rId2" Type="http://schemas.openxmlformats.org/officeDocument/2006/relationships/hyperlink" Target="https://www.ebay.com/sch/i.html?_from=R40&amp;_nkw=T420s&amp;_sacat=0&amp;LH_TitleDesc=0&amp;_sop=15&amp;LH_Complete=1&amp;LH_Sold=1&amp;LH_TitleDesc=0&amp;_blrs=recall_filtering&amp;rt=nc&amp;LH_PrefLoc=2" TargetMode="External"/><Relationship Id="rId3" Type="http://schemas.openxmlformats.org/officeDocument/2006/relationships/hyperlink" Target="https://www.ebay.com/sch/i.html?_from=R40&amp;_nkw=T430s+-T430u+-lot&amp;_sacat=177&amp;LH_TitleDesc=0&amp;_sop=15&amp;LH_Complete=1&amp;LH_Sold=1&amp;LH_TitleDesc=0&amp;_blrs=recall_filtering" TargetMode="External"/><Relationship Id="rId4" Type="http://schemas.openxmlformats.org/officeDocument/2006/relationships/hyperlink" Target="https://psref.lenovo.com/syspool/Sys/PDF/withdrawnbook/ltwbook.pdf" TargetMode="External"/><Relationship Id="rId9" Type="http://schemas.openxmlformats.org/officeDocument/2006/relationships/hyperlink" Target="https://www.ebay.com/sch/i.html?_from=R40&amp;_nkw=T470s+&amp;_sacat=177&amp;LH_TitleDesc=0&amp;_sop=15&amp;LH_Complete=1&amp;LH_Sold=1&amp;_blrs=recall_filtering&amp;rt=nc&amp;LH_PrefLoc=2" TargetMode="External"/><Relationship Id="rId48" Type="http://schemas.openxmlformats.org/officeDocument/2006/relationships/hyperlink" Target="https://psref.lenovo.com/Fullscreen/ThinkPad_X1_Nano_Gen_1" TargetMode="External"/><Relationship Id="rId47" Type="http://schemas.openxmlformats.org/officeDocument/2006/relationships/hyperlink" Target="https://www.ebay.com/sch/i.html?_from=R40&amp;_trksid=m570.l1313&amp;_nkw=X1+Nano&amp;_sacat=177&amp;LH_TitleDesc=0&amp;_odkw=X1+-Yoga+-8th+-LPDDR3+-Titanium+-Ti+-Tablet+-Nano+-Extreme+-X12+-Detachable+%28Carbon+Gen+9%2C+Carbon+9th+Gen%2C+1135G7%2C+1145G7%2C+1165G7%2C+1185G7%2C+20WX%2C+20XX%2C+WUXGA%2C+WQXGA%29&amp;_osacat=177&amp;_sop=15&amp;LH_PrefLoc=2&amp;LH_Complete=1&amp;LH_Sold=1" TargetMode="External"/><Relationship Id="rId49" Type="http://schemas.openxmlformats.org/officeDocument/2006/relationships/hyperlink" Target="https://psref.lenovo.com/syspool/Sys/PDF/ThinkPad/ThinkPad_X1_Nano_Gen_1/ThinkPad_X1_Nano_Gen_1_Spec.PDF" TargetMode="External"/><Relationship Id="rId5" Type="http://schemas.openxmlformats.org/officeDocument/2006/relationships/hyperlink" Target="https://www.ebay.com/sch/i.html?_from=R40&amp;_trksid=p2334524.m570.l1313&amp;_nkw=t440s+i7+SSD+%28IPS%2C+FHD%2C+Touch%2C+Touchscreen%29&amp;_sacat=177&amp;LH_TitleDesc=0&amp;_blrs=recall_filtering&amp;rt=nc&amp;_odkw=T440s+-lot++%22i7%22+%28256GB%2C+16GB%2C+512GB%2C+480GB%2C+500GB%2C+750GB%2C+1TB%29&amp;_osacat=177&amp;_sop=15&amp;LH_PrefLoc=2&amp;LH_Complete=1&amp;LH_Sold=1" TargetMode="External"/><Relationship Id="rId6" Type="http://schemas.openxmlformats.org/officeDocument/2006/relationships/hyperlink" Target="https://www.ebay.com/sch/i.html?_from=R40&amp;_trksid=p2334524.m570.l1313&amp;_nkw=t450s+i7+ssd+%281920%2C+1080p%2C+fhd%2C+ips%2C+touch%2C+fullhd%2C+1080%2C+full+hd%2C+touchscreen%29&amp;_sacat=177&amp;LH_TitleDesc=0&amp;_odkw=t450s+i7+ssd+%281080p%2C+fhd%2C+ips%2C+touch%2C+fullHD%2C+1080%2C+full+HD%2C+touchscreen%29&amp;_osacat=177&amp;_sop=15&amp;LH_PrefLoc=2&amp;LH_Complete=1&amp;LH_Sold=1" TargetMode="External"/><Relationship Id="rId7" Type="http://schemas.openxmlformats.org/officeDocument/2006/relationships/hyperlink" Target="https://www.ebay.com/sch/i.html?_from=R40&amp;_nkw=T460s+-T460p+-lot&amp;_sacat=177&amp;LH_TitleDesc=0&amp;_sop=15&amp;LH_Complete=1&amp;LH_Sold=1&amp;LH_TitleDesc=0&amp;_blrs=recall_filtering&amp;rt=nc&amp;LH_PrefLoc=2" TargetMode="External"/><Relationship Id="rId8" Type="http://schemas.openxmlformats.org/officeDocument/2006/relationships/hyperlink" Target="https://www.ebay.com/sch/i.html?_from=R40&amp;_nkw=t460s+i7+ssd+-no+-read+-w%2Fo+-bad+-cracked&amp;_sacat=177&amp;LH_TitleDesc=0&amp;_sop=15&amp;LH_PrefLoc=2&amp;rt=nc&amp;LH_Sold=1&amp;LH_Complete=1" TargetMode="External"/><Relationship Id="rId31" Type="http://schemas.openxmlformats.org/officeDocument/2006/relationships/hyperlink" Target="https://www.ebay.com/sch/i.html?_from=R40&amp;_trksid=p2334524.m570.l1313&amp;_nkw=X1+%2810310%2C+2020%2C+Carbon+8th+Gen%2C+Carbon+Gen+8%2C+10810%2C+20U9%2C+20UA%29+-20R1+-20R2+-6th+-7th+-Yoga+-Titanium+-Tablet+-Nano&amp;_sacat=177&amp;LH_TitleDesc=0&amp;_odkw=X1+%2810310U%2C+2020%2C+Carbon+8th+Gen%2C+Carbon+Gen+8%2C+10810%2C+20U9%2C+20UA%29+-20R1+-20R2+-6th+-7th+-Yoga+-Titanium+-Tablet+-Nano&amp;_osacat=177&amp;_sop=15&amp;LH_PrefLoc=2&amp;LH_Complete=1&amp;LH_Sold=1" TargetMode="External"/><Relationship Id="rId30" Type="http://schemas.openxmlformats.org/officeDocument/2006/relationships/hyperlink" Target="https://psref.lenovo.com/Product/ThinkPad/ThinkPad_X1_Carbon_7th_Gen" TargetMode="External"/><Relationship Id="rId33" Type="http://schemas.openxmlformats.org/officeDocument/2006/relationships/hyperlink" Target="https://psref.lenovo.com/Product/ThinkPad/ThinkPad_X1_Carbon_Gen_9" TargetMode="External"/><Relationship Id="rId32" Type="http://schemas.openxmlformats.org/officeDocument/2006/relationships/hyperlink" Target="https://psref.lenovo.com/Product/ThinkPad/ThinkPad_X1_Carbon_Gen_8" TargetMode="External"/><Relationship Id="rId35" Type="http://schemas.openxmlformats.org/officeDocument/2006/relationships/hyperlink" Target="https://www.ebay.com/sch/i.html?_from=R40&amp;_trksid=p2334524.m570.l1313&amp;_nkw=x1+yoga+%287200%2C+7300%2C+7500%2C+7600%2C+20jd%2C+20je%2C+20jf%2C+20jg%2C+2nd%2C+Gen+2%2C+G2%2C+2G%29+-lot&amp;_sacat=177&amp;LH_TitleDesc=0&amp;_udlo=200&amp;_odkw=X1+Yoga+%287200%2C+7300%2C+7500%2C+7600%2C+20JD%2C+20Je%2C+20JF%2C+20JG%29+-lot&amp;_osacat=177&amp;_sop=15&amp;LH_PrefLoc=2&amp;LH_Complete=1&amp;LH_Sold=1" TargetMode="External"/><Relationship Id="rId34" Type="http://schemas.openxmlformats.org/officeDocument/2006/relationships/hyperlink" Target="https://www.ebay.com/sch/i.html?_from=R40&amp;_trksid=p2334524.m570.l1313&amp;_nkw=X1+Yoga+%286200%2C+6300%2C+6500%2C+6700%2C+20FQ%2C+20FR%2C+Skylake%2C+1st+Gen%2C+Gen+1%2C+1G%2C+G1%29&amp;_sacat=177&amp;LH_TitleDesc=0&amp;_udlo=200&amp;_odkw=X1+Yoga+%286200%2C+6300%2C+6500%2C+6700%2C+20FQ%2C+20FR%2C+6th+Gen%2C+Skylake%2C+1st+Gen%2C+Gen+1%2C+1G%2C+G1%29&amp;_osacat=177&amp;_sop=15&amp;LH_PrefLoc=2&amp;LH_Complete=1&amp;LH_Sold=1" TargetMode="External"/><Relationship Id="rId37" Type="http://schemas.openxmlformats.org/officeDocument/2006/relationships/hyperlink" Target="https://www.ebay.com/sch/i.html?_from=R40&amp;_trksid=p2334524.m570.l1313&amp;_nkw=X1+Yoga+%288265U%2C+8365U%2C+8565U%2C+8665U%2C+20QF%2C+20QG%29&amp;_sacat=177&amp;LH_TitleDesc=0&amp;_udlo=200&amp;_odkw=X1+Yoga+%288265U%2C+8365U%2C+8565U%2C+8665U%2C+10210U%2C+10510U%2C+10710U%29&amp;_osacat=177&amp;_sop=15&amp;LH_PrefLoc=2&amp;LH_Complete=1&amp;LH_Sold=1" TargetMode="External"/><Relationship Id="rId36" Type="http://schemas.openxmlformats.org/officeDocument/2006/relationships/hyperlink" Target="https://www.ebay.com/sch/i.html?_from=R40&amp;_trksid=p2334524.m570.l1313&amp;_nkw=X1+Yoga+-Carbon+%288250%2C+8350%2C+8550%2C+8650%2C+3rd+Gen%2C+Gen+3%2C+20LD%2C+20LE%2C+20LF%2C+20LG%29&amp;_sacat=177&amp;LH_TitleDesc=0&amp;_udlo=200&amp;_odkw=X1+Yoga+%288250%2C+8350%2C+8550%2C+8650%2C+3rd+Gen%2C+Gen+3%2C+20LD%2C+20LE%2C+20LF%2C+20LG%29&amp;_osacat=177&amp;_sop=15&amp;LH_PrefLoc=2&amp;LH_Complete=1&amp;LH_Sold=1" TargetMode="External"/><Relationship Id="rId39" Type="http://schemas.openxmlformats.org/officeDocument/2006/relationships/hyperlink" Target="https://www.ebay.com/sch/i.html?_from=R40&amp;_trksid=p2334524.m570.l1313&amp;_nkw=X1+Yoga+%285th+Gen%2C+Gen+5%2C+G5%2C+5G%2C+20Ub%2C+20UC%2C+10210%2C+10310%2C+10510%2C+10610%2C+10710%2C+10810%29+-4th+-4+-4G+-G4+-20UB+-20UC+-20SA+-20SB&amp;_sacat=177&amp;LH_TitleDesc=0&amp;_udlo=200&amp;_odkw=X1+Yoga+-5th+%2810210%2C+10510%2C+10710%2C+20SA%2C+20SB%29+-Gen5&amp;_osacat=177&amp;_sop=15&amp;LH_PrefLoc=2&amp;LH_Complete=1&amp;LH_Sold=1" TargetMode="External"/><Relationship Id="rId38" Type="http://schemas.openxmlformats.org/officeDocument/2006/relationships/hyperlink" Target="https://www.ebay.com/sch/i.html?_from=R40&amp;_trksid=p2334524.m570.l1313&amp;_nkw=X1+Yoga+-5th+%2810210%2C+10510%2C+10710%2C+20SA%2C+20SB%29+-Gen5&amp;_sacat=177&amp;LH_TitleDesc=0&amp;_udlo=200&amp;_odkw=X1+Yoga+%2810210%2C+10510%2C+10710%2C+20SA%2C+20SB%29+-Gen5&amp;_osacat=177&amp;_sop=15&amp;LH_PrefLoc=2&amp;LH_Complete=1&amp;LH_Sold=1" TargetMode="External"/><Relationship Id="rId62" Type="http://schemas.openxmlformats.org/officeDocument/2006/relationships/hyperlink" Target="https://www.ebay.com/sch/i.html?_from=R40&amp;_trksid=p2334524.m570.l1313&amp;_nkw=X1+Extreme+%284th%2C+G4%2C+4G%2C+Gen+4%2C+20Y5%2C+20Y6%2C11th+Gen%2C+11800%2C+11850%2C+11950%29+-2nd&amp;_sacat=177&amp;LH_TitleDesc=0&amp;_udlo=200&amp;_odkw=X1+Extreme+%284th%2C+G4%2C+4G%2C+Gen+4%2C+20Y5%2C+20Y6%2C11th+Gen%2C+11800%2C+11850%2C+11950%29&amp;_osacat=177&amp;_sop=15&amp;LH_PrefLoc=2&amp;LH_Complete=1&amp;LH_Sold=1" TargetMode="External"/><Relationship Id="rId61" Type="http://schemas.openxmlformats.org/officeDocument/2006/relationships/hyperlink" Target="https://psref.lenovo.com/syspool/Sys/PDF/ThinkPad/ThinkPad_X1_Extreme_Gen_3/ThinkPad_X1_Extreme_Gen_3_Spec.pdf" TargetMode="External"/><Relationship Id="rId20" Type="http://schemas.openxmlformats.org/officeDocument/2006/relationships/hyperlink" Target="https://www.ebay.com/sch/i.html?_from=R40&amp;_trksid=m570.l1313&amp;_nkw=X301&amp;_sacat=177&amp;LH_TitleDesc=0&amp;_odkw=X301+-LOT+-T43+%28ThinkPad%2C+IBM%2C+Lenovo%2C+Lenova%29&amp;_osacat=177&amp;_sop=15&amp;LH_PrefLoc=2&amp;LH_Complete=1&amp;LH_Sold=1" TargetMode="External"/><Relationship Id="rId64" Type="http://schemas.openxmlformats.org/officeDocument/2006/relationships/drawing" Target="../drawings/drawing2.xml"/><Relationship Id="rId63" Type="http://schemas.openxmlformats.org/officeDocument/2006/relationships/hyperlink" Target="https://psref.lenovo.com/syspool/Sys/PDF/ThinkPad/ThinkPad_X1_Extreme_Gen_4/ThinkPad_X1_Extreme_Gen_4_Spec.pdf" TargetMode="External"/><Relationship Id="rId22" Type="http://schemas.openxmlformats.org/officeDocument/2006/relationships/hyperlink" Target="https://www.ebay.com/sch/i.html?_from=R40&amp;_trksid=p2334524.m570.l1313&amp;_nkw=X1+-tablet+%283440%2C+3317%2C+3427%2C+3667%2C+3444%2C+3448%2C+3460%29&amp;_sacat=177&amp;LH_TitleDesc=0&amp;_odkw=X1+Thinkpad+-tablet+%283440%2C+3317%2C+3427%2C+3667%2C+3444%2C+3448%2C+3460%29&amp;_osacat=177&amp;_sop=15&amp;LH_Complete=1&amp;LH_Sold=1" TargetMode="External"/><Relationship Id="rId21" Type="http://schemas.openxmlformats.org/officeDocument/2006/relationships/hyperlink" Target="https://www.ebay.com/sch/i.html?_from=R40&amp;_trksid=p2334524.m570.l1313&amp;_nkw=X1+%282.3%2C+2350%2C+2.5%2C+2520%2C+2.7%2C+2620%2C+2.8%2C+2640%29+-Carbon+-Yoga+-Extreme+-nano+-fold&amp;_sacat=177&amp;LH_TitleDesc=0&amp;_fsrp=1&amp;_blrs=recall_filtering&amp;_odkw=X1+%282.3%2C+2350%2C+2.5%2C+2520%2C+2.7%2C+2620%2C+2.8%2C+2640%29+-Carbon+-Yoga+-Extreme&amp;_osacat=177&amp;_sop=15&amp;LH_PrefLoc=2&amp;LH_Complete=1&amp;LH_Sold=1" TargetMode="External"/><Relationship Id="rId24" Type="http://schemas.openxmlformats.org/officeDocument/2006/relationships/hyperlink" Target="https://www.ebay.com/sch/i.html?_from=R40&amp;_nkw=Lenovo+X1+Carbon+-yoga+-4th+-6th+%282.2%2C+3rd+Gen%2C+Gen+3%2C+G3%2C+3G%2C5200%2C+5300%2C+2.4%2C+5500%2C+2.6%2C+5600%2C+20BS%2C+20BT%29+-6600+-20FB+-20FC+-lot&amp;_sacat=177&amp;LH_TitleDesc=0&amp;_sop=15&amp;LH_PrefLoc=2&amp;_dmd=1&amp;rt=nc&amp;LH_Sold=1&amp;LH_Complete=1" TargetMode="External"/><Relationship Id="rId23" Type="http://schemas.openxmlformats.org/officeDocument/2006/relationships/hyperlink" Target="https://www.ebay.com/sch/i.html?_from=R40&amp;_trksid=p2334524.m570.l1313&amp;_nkw=lenovo+x1+carbon+-3rd+-5th+-6th+%284200%2C+4210%2C+4300%2C+4550%2C+4600%2C+20a7%2C+20a8%2C+2nd+Gen%2C+G2%2C+2G%2C+Gen+2%29&amp;_sacat=177&amp;LH_TitleDesc=0&amp;_odkw=lenovo+x1+carbon+-3rd+-5th+-6th+-no+%284200%2C+4210%2C+4300%2C+4550%2C+4600%2C+20a7%2C+20a8%2C+2nd+Gen%2C+G2%2C+2G%2C+Gen+2%29&amp;_osacat=177&amp;_sop=15&amp;LH_PrefLoc=2&amp;LH_Complete=1&amp;LH_Sold=1" TargetMode="External"/><Relationship Id="rId60" Type="http://schemas.openxmlformats.org/officeDocument/2006/relationships/hyperlink" Target="https://www.ebay.com/sch/i.html?_from=R40&amp;_trksid=p2334524.m570.l1313&amp;_nkw=X1+Extreme+%283rd%2C+G3%2C+3G%2C+Gen+3%2C+20TK%2C+20TL%2C+10th+Gen%2C+Comet%2C+10400%2C+10750%2C+10850%2C+10885%29&amp;_sacat=177&amp;LH_TitleDesc=0&amp;_udlo=200&amp;_odkw=X1+Extreme+%283rd%2C+20TK%2C+20TL%2C+10th+Gen%2C+Comet%2C+10400%2C+10750%2C+10850%2C+10885%29&amp;_osacat=177&amp;_sop=15&amp;LH_PrefLoc=2&amp;LH_Complete=1&amp;LH_Sold=1" TargetMode="External"/><Relationship Id="rId26" Type="http://schemas.openxmlformats.org/officeDocument/2006/relationships/hyperlink" Target="https://www.ebay.com/sch/i.html?_from=R40&amp;_nkw=X1+Carbon+-cracked+-1st+-4+%286200%2C+6300%2C+6500%2C+6600%2C+20K3%2C+20K4%29+-4th+-20FB+-20FC+-yoga+-2016+-lot+&amp;_sacat=177&amp;LH_TitleDesc=0&amp;_sop=15&amp;LH_PrefLoc=2&amp;LH_Complete=1&amp;LH_Sold=1&amp;_blrs=recall_filtering" TargetMode="External"/><Relationship Id="rId25" Type="http://schemas.openxmlformats.org/officeDocument/2006/relationships/hyperlink" Target="https://www.ebay.com/sch/i.html?_from=R40&amp;_trksid=p2334524.m570.l1313&amp;_nkw=x1+carbon+-tablet+-yoga+-7th+-extreme+-Gen9+-9th+-11th+-10th+-1.6+-1.7+-1.9+-2.1+-4600++%286200%2C+6300%2C+6500%2C+6600%2C+20fb%2C+20fc%2C+4th%2C+gen+4%2C+4g%2C+g4%29+-lot+-5th+-20k3+-20k4&amp;_sacat=177&amp;LH_TitleDesc=0&amp;rt=nc&amp;Processor=Intel%2520Core%2520i5%25208th%2520Gen%252E&amp;_odkw=x1+carbon+-tablet+-yoga+-extreme+-Gen9+-9th+-11th+-10th+-1.6+-1.7+-1.9+-2.1+-4600++%286200%2C+6300%2C+6500%2C+6600%2C+20fb%2C+20fc%2C+4th%2C+gen+4%2C+4g%2C+g4%29+-lot+-5th+-20k3+-20k4&amp;_osacat=177&amp;_dcat=177&amp;_sop=15&amp;LH_PrefLoc=2&amp;LH_Complete=1&amp;LH_Sold=1" TargetMode="External"/><Relationship Id="rId28" Type="http://schemas.openxmlformats.org/officeDocument/2006/relationships/hyperlink" Target="https://www.ebay.com/sch/i.html?_from=R40&amp;_trksid=p2334524.m570.l1313&amp;_nkw=X1+-Yoga+-13+-Nano+-13.3+-13%22++%28G7%2C+7G%2C+Carbon+7th+Gen%2C+8265%2C+8365%2C+8565%2C+8665%2C+20QD%2C+20QE%29+-1.1+-six+-10th+-10210+-10510+-10710+-WQHD+-9+-1440+&amp;_sacat=177&amp;LH_TitleDesc=0&amp;_odkw=X1+-Yoga+-13+-Nano+-13.3+-13%22++%28G7%2C+7G%2C+Carbon+7th+Gen%2C+8265%2C+8365%2C+8565%2C+8665%2C+20QD%2C+20QE%29+-1.1+-six+-10th+-10210+-10510+-10710+-WQHD+-1440+&amp;_osacat=177&amp;_sop=15&amp;LH_PrefLoc=2&amp;LH_Complete=1&amp;LH_Sold=1" TargetMode="External"/><Relationship Id="rId27" Type="http://schemas.openxmlformats.org/officeDocument/2006/relationships/hyperlink" Target="https://www.ebay.com/sch/i.html?_from=R40&amp;_trksid=p2334524.m570.l1313&amp;_nkw=X1+Carbon+-5th+-7th+%287300%2C+8250%2C+8350%2C+8550%2C+8650%2C+20KG%2C+20KH%29+-20HQ+-20HR&amp;_sacat=177&amp;LH_TitleDesc=0&amp;_odkw=X1+Carbon+-5th+-7th+%287300%2C+8250%2C+8350%2C+8550%2C+8650%2C+20KG%2C+20KH%29&amp;_osacat=177&amp;_sop=15&amp;LH_PrefLoc=2&amp;LH_Complete=1&amp;LH_Sold=1" TargetMode="External"/><Relationship Id="rId29" Type="http://schemas.openxmlformats.org/officeDocument/2006/relationships/hyperlink" Target="https://www.ebay.com/sch/i.html?_from=R40&amp;_trksid=p2334524.m570.l1313&amp;_nkw=X1+%28Gen+7%2C+20R1%2C+20R2%2C+10210%2C+10510%2C+10710%29+-8th+-kaby+-8th+-8265+-8365+-yoga+-4th+-5th+-8565+-8665&amp;_sacat=177&amp;LH_TitleDesc=0&amp;_odkw=X1+%28Gen+7%2C+20R1%2C+20R2%2C+10210%2C+10510%2C+10710%29+-8th+-kaby+-8th+-8265+-8365+-8565+-8665&amp;_osacat=177&amp;_sop=15&amp;LH_PrefLoc=2&amp;LH_Complete=1&amp;LH_Sold=1" TargetMode="External"/><Relationship Id="rId51" Type="http://schemas.openxmlformats.org/officeDocument/2006/relationships/hyperlink" Target="https://www.acsneuhof.de/assets/downloads/5ff1c3c3/herstellerdatenblatt-lenovo-thinkpad-helix-342.pdf" TargetMode="External"/><Relationship Id="rId50" Type="http://schemas.openxmlformats.org/officeDocument/2006/relationships/hyperlink" Target="https://www.ebay.com/sch/i.html?_from=R40&amp;_trksid=p2334524.m570.l1313&amp;_nkw=ThinkPad+Helix+-M+-2nd+%28i3%2C+i5%2C+DDR3L%2C+4GB%2C+i7%2C+3698%2C+3701%2C+3702%2C+3217%2C+3337%2C+3427%2C+3667%29&amp;_sacat=177&amp;LH_TitleDesc=0&amp;_odkw=ThinkPad+Helix+-M+-2nd+%28i3%2C+i5%2C+i7%2C+3698%2C+3701%2C+3702%2C+3217%2C+3337%2C+3427%2C+3667%29&amp;_osacat=177&amp;_sop=15&amp;LH_PrefLoc=2&amp;LH_Complete=1&amp;LH_Sold=1" TargetMode="External"/><Relationship Id="rId53" Type="http://schemas.openxmlformats.org/officeDocument/2006/relationships/hyperlink" Target="https://www.ebay.com/sch/i.html?_from=R40&amp;_trksid=p2334524.m570.l1313&amp;_nkw=X1+Tablet+%286Y%2C+0.9Ghz%2C+515%2C+Skylake%2C+6th+Gen%2C+20GG%2C+Gen+1%2C+1st+Gen%2C+G1%2C+1G%2C+1.1GHz%2C+6Y30%2C+6Y54%2C+6Y57%2C+6Y75%29&amp;_sacat=177&amp;LH_TitleDesc=0&amp;_udlo=200&amp;_odkw=X1+Tablet+%286Y%2C+0.9Ghz%2C+515%2C+Gen+1%2C+1st+Gen%2C+G1%2C+1G%2C+1.1GHz%2C+6Y30%2C+6Y54%2C+6Y57%2C+6Y75%29&amp;_osacat=177&amp;_sop=15&amp;LH_PrefLoc=2&amp;LH_Complete=1&amp;LH_Sold=1" TargetMode="External"/><Relationship Id="rId52" Type="http://schemas.openxmlformats.org/officeDocument/2006/relationships/hyperlink" Target="https://www.ebay.com/sch/i.html?_from=R40&amp;_trksid=p2334524.m570.l1313&amp;_nkw=Thinkpad+Helix+%285y%2C+2nd%2C+Core+M%2C+M-5Y71%29+-i7+-i5&amp;_sacat=177&amp;LH_TitleDesc=0&amp;LH_PrefLoc=2&amp;_sop=15&amp;_osacat=177&amp;_odkw=Thinkpad+Helix+%285y%2C+2nd%2C+Core+M%29+-i7+-i5&amp;LH_Complete=1&amp;LH_Sold=1" TargetMode="External"/><Relationship Id="rId11" Type="http://schemas.openxmlformats.org/officeDocument/2006/relationships/hyperlink" Target="https://www.ebay.com/sch/i.html?_from=R40&amp;_trksid=p2334524.m570.l1313&amp;_nkw=t14s+%2810210%2C+10310%2C+10510%2C+10610%2C+10710%2C+10810%2C+20t0%2C+20t1%2C+1st+gen%2C+gen+1%2C+10th%29+-amd+-ryzen+-G2+-2nd&amp;_sacat=177&amp;LH_TitleDesc=0&amp;_odkw=T14s+%2810210%2C+10310%2C+10510%2C+10610%2C+10710%2C+10810%2C+20T0%2C+20T1%2C+1st+Gen%2C+Gen+1%2C+10th%29+-AMD+-Ryzen%29&amp;_osacat=177&amp;_sop=15&amp;LH_PrefLoc=2&amp;LH_Complete=1&amp;LH_Sold=1" TargetMode="External"/><Relationship Id="rId55" Type="http://schemas.openxmlformats.org/officeDocument/2006/relationships/hyperlink" Target="https://www.ebay.com/sch/i.html?_from=R40&amp;_trksid=p2334524.m570.l1313&amp;_nkw=X1+Tablet+%288250%2C+8350%2C+8550%2C+8650%2C+20KJ%2C+8th%2C+Gen+3%2C+3rd+Gen%2C+Quadcore%2C+2018%2C+QHD%29&amp;_sacat=177&amp;LH_TitleDesc=0&amp;_udlo=200&amp;rt=nc&amp;_odkw=X1+Tablet+%288250%2C+8350%2C+8550%2C+8650%29&amp;_osacat=177&amp;_sop=15&amp;LH_PrefLoc=2&amp;LH_Complete=1&amp;LH_Sold=1" TargetMode="External"/><Relationship Id="rId10" Type="http://schemas.openxmlformats.org/officeDocument/2006/relationships/hyperlink" Target="https://www.ebay.com/sch/i.html?_from=R40&amp;_nkw=T470s+-lot+%286200%2C+6th%2C+6300%2C+6500%2C+6600%2C+2.3GHz%2C+2.4GHz%29+-2.7+-7th+-2.8&amp;_sacat=177&amp;LH_TitleDesc=0&amp;_sop=15&amp;LH_Complete=1&amp;LH_Sold=1&amp;_blrs=recall_filtering" TargetMode="External"/><Relationship Id="rId54" Type="http://schemas.openxmlformats.org/officeDocument/2006/relationships/hyperlink" Target="https://www.ebay.com/sch/i.html?_from=R40&amp;_trksid=p2334524.m570.l1313&amp;_nkw=X1+Tablet+%287Y%2C+20JB%2C+20JC%2C+7th+Gen%2C+2017%2C+7Y30%2C+7Y54%2C+7Y57%2C+7Y75%29&amp;_sacat=177&amp;LH_TitleDesc=0&amp;_udlo=200&amp;_odkw=X1+Tablet+%287Y%2C+20JB%2C+20JC%2C+7th+Gen%2C+2017%2C+7Y30%2C+7Y54%2C+7Y57%2C+7Y75%29&amp;_osacat=177&amp;_sop=15&amp;LH_Complete=1&amp;LH_Sold=1" TargetMode="External"/><Relationship Id="rId13" Type="http://schemas.openxmlformats.org/officeDocument/2006/relationships/hyperlink" Target="https://www.ebay.com/sch/i.html?_from=R40&amp;_trksid=p2334524.m570.l1313&amp;_nkw=T14s+%2820UH%2C+20UJ%2C+AMD%2C+Ryzen%2C+4650%2C+4750%2C+Gen+1%2C+1st+Gen%2C+G1%2C+1G%29+-intel+-G2+-2nd+-i5+-i7+-Gen2+-20XT+-20XG&amp;_sacat=177&amp;LH_TitleDesc=0&amp;_odkw=T14s+%2820UH%2C+20UJ%2C+AMD%2C+Ryzen%2C+4650%2C+4750%2C+Gen+1%2C+1st+Gen%2C+G1%2C+1G%29+-intel+-G2+-2nd+-i5+-i7+-Gen2&amp;_osacat=177&amp;_sop=15&amp;LH_PrefLoc=2&amp;LH_Complete=1&amp;LH_Sold=1" TargetMode="External"/><Relationship Id="rId57" Type="http://schemas.openxmlformats.org/officeDocument/2006/relationships/hyperlink" Target="https://psref.lenovo.com/syspool/Sys/PDF/Think_Tablets/ThinkPad_X12_Detachable/ThinkPad_X12_Detachable_Spec.pdf" TargetMode="External"/><Relationship Id="rId12" Type="http://schemas.openxmlformats.org/officeDocument/2006/relationships/hyperlink" Target="https://psref.lenovo.com/Product/ThinkPad/ThinkPad_T14s_Gen_1_Intel" TargetMode="External"/><Relationship Id="rId56" Type="http://schemas.openxmlformats.org/officeDocument/2006/relationships/hyperlink" Target="https://www.ebay.com/sch/i.html?_from=R40&amp;_trksid=m570.l1313&amp;_nkw=X12+ThinkPad&amp;_sacat=177&amp;LH_TitleDesc=0&amp;_udlo=200&amp;_odkw=X1+Tablet+%288250%2C+8350%2C+8550%2C+8650%2C+20KJ%2C+8th%2C+Gen+3%2C+3rd+Gen%2C+Quadcore%2C+2018%2C+QHD%29&amp;_osacat=177&amp;_sop=15&amp;LH_PrefLoc=2&amp;LH_Complete=1&amp;LH_Sold=1" TargetMode="External"/><Relationship Id="rId15" Type="http://schemas.openxmlformats.org/officeDocument/2006/relationships/hyperlink" Target="https://www.ebay.com/sch/i.html?_from=R40&amp;_trksid=p2334524.m570.l1313&amp;_nkw=t14s+%28i5-1135G7%2C+iris+xe%2C+tiger%2C+20WM%2C+20WN%2C+1145G7%2C+1165G7%2C+1185G7%2C+2nd%2C+Gen+2%2C+2G%2C+G2%2C+11th%29+-amd+-ryzen+-20XF+-20XG+-20t0+-20T1+-1st+-G1+-1G&amp;_sacat=177&amp;LH_TitleDesc=0&amp;_odkw=t14s+%28i5-1135G7%2C+1145G7%2C+1165G7%2C+1185G7%2C+2nd%2C+Gen+2%2C+2G%2C+G2%2C+11th%29+-amd+-ryzen+-1st+-G1+-1G&amp;_osacat=177&amp;_sop=15&amp;LH_PrefLoc=2&amp;LH_Complete=1&amp;LH_Sold=1" TargetMode="External"/><Relationship Id="rId59" Type="http://schemas.openxmlformats.org/officeDocument/2006/relationships/hyperlink" Target="https://www.ebay.com/sch/i.html?_from=R40&amp;_trksid=p2334524.m570.l1313&amp;_nkw=X1+Extreme+%282nd%2C+9th%2C+9300%2C+9400%2C+9750%2C+9850%2C+9880%29+-8th&amp;_sacat=177&amp;LH_TitleDesc=0&amp;LH_PrefLoc=2&amp;_udlo=200&amp;_sop=15&amp;_osacat=177&amp;_odkw=X1+Extreme+%282nd%2C+9th%2C+9300%2C+9400%2C+9750%2C+9850%2C+9880%29&amp;LH_Complete=1&amp;LH_Sold=1" TargetMode="External"/><Relationship Id="rId14" Type="http://schemas.openxmlformats.org/officeDocument/2006/relationships/hyperlink" Target="https://psref.lenovo.com/Product/ThinkPad/ThinkPad_T14s_Gen_1_AMD" TargetMode="External"/><Relationship Id="rId58" Type="http://schemas.openxmlformats.org/officeDocument/2006/relationships/hyperlink" Target="https://www.ebay.com/sch/i.html?_from=R40&amp;_trksid=p2334524.m570.l1313&amp;_nkw=X1+Extreme+%281st%2C+Gen+1%2C+1G%2C+g1%2C+8300%2C+8400%2C+8750%2C+8850%2C+20MF%2C+20MG%2C+1050Ti%29+&amp;_sacat=177&amp;LH_TitleDesc=0&amp;_udlo=200&amp;_odkw=X1+Extreme+%288300%2C+8400%2C+8750%2C+8850%2C+20MF%2C+20MG%2C+1050Ti%29+&amp;_osacat=177&amp;_sop=15&amp;LH_PrefLoc=2&amp;LH_Complete=1&amp;LH_Sold=1" TargetMode="External"/><Relationship Id="rId17" Type="http://schemas.openxmlformats.org/officeDocument/2006/relationships/hyperlink" Target="https://www.ebay.com/sch/i.html?_from=R40&amp;_trksid=p2334524.m570.l1313&amp;_nkw=t14s+%2820xg%2C+20xf%2C+amd%2C+ryzen%2C+5450%2C+5600%2C+5650%2C+5800%2C+5850%2C+gen+2%2C+2nd+gen%2C+g2%2C+2g%29+-intel+-g1+-1st+-i5+-i7+-gen1+-4750+-4650+-20UH+-20UJ&amp;_sacat=177&amp;LH_TitleDesc=0&amp;_odkw=t14s+%2820xg%2C+20xf%2C+amd%2C+ryzen%2C+5450%2C+5600%2C+5650%2C+5800%2C+5850%2C+gen+2%2C+2nd+gen%2C+g2%2C+2g%29+-intel+-g1+-1st+-i5+-i7+-gen1+-4750&amp;_osacat=177&amp;_sop=15&amp;LH_PrefLoc=2&amp;LH_Complete=1&amp;LH_Sold=1" TargetMode="External"/><Relationship Id="rId16" Type="http://schemas.openxmlformats.org/officeDocument/2006/relationships/hyperlink" Target="https://psref.lenovo.com/Product/ThinkPad/ThinkPad_T14s_Gen_2_Intel" TargetMode="External"/><Relationship Id="rId19" Type="http://schemas.openxmlformats.org/officeDocument/2006/relationships/hyperlink" Target="https://www.ebay.com/sch/i.html?_from=R40&amp;_trksid=p2334524.m570.l1313&amp;_nkw=x300+-Dell+-T60+-T43+-Fujitsu&amp;_sacat=177&amp;LH_TitleDesc=0&amp;_odkw=x300+-Dell+-T60+-T43&amp;_osacat=177&amp;_sop=15&amp;LH_PrefLoc=2&amp;LH_Complete=1&amp;LH_Sold=1" TargetMode="External"/><Relationship Id="rId18" Type="http://schemas.openxmlformats.org/officeDocument/2006/relationships/hyperlink" Target="https://psref.lenovo.com/Product/ThinkPad/ThinkPad_T14s_Gen_2_AMD"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bjm.me.uk/blog/thinkpad-t480s-ssd/" TargetMode="External"/><Relationship Id="rId2" Type="http://schemas.openxmlformats.org/officeDocument/2006/relationships/hyperlink" Target="https://www.reddit.com/r/thinkpad/comments/c7rso8/new_t490s_my_first_thinkpad/" TargetMode="External"/><Relationship Id="rId3" Type="http://schemas.openxmlformats.org/officeDocument/2006/relationships/hyperlink" Target="https://www.reddit.com/r/thinkpad/comments/inw66r/secondary_m2_ssd_in_wwan_slot_x1_yoga_gen_5x1/" TargetMode="External"/><Relationship Id="rId4" Type="http://schemas.openxmlformats.org/officeDocument/2006/relationships/hyperlink" Target="https://www.reddit.com/r/thinkpad/comments/9s9rnj/secondary_m2_ssd_in_x1_carbon_6th_gen/" TargetMode="External"/><Relationship Id="rId5" Type="http://schemas.openxmlformats.org/officeDocument/2006/relationships/hyperlink" Target="https://www.reddit.com/r/thinkpad/comments/jfdzcx/additional_ssd_in_the_t14_amd/" TargetMode="External"/><Relationship Id="rId6" Type="http://schemas.openxmlformats.org/officeDocument/2006/relationships/hyperlink" Target="https://forums.lenovo.com/t5/ThinkPad-T400-T500-and-newer-T-series-Laptops/T14-Gen-2-AMD-ssd-in-WWAN-does-not-work/m-p/5089078" TargetMode="External"/><Relationship Id="rId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ebay.com/sch/i.html?_from=R40&amp;_trksid=p2334524.m570.l1313&amp;_nkw=8gb+ddr2+-1Gb+-2GB+ram+laptop+-pc3+-ddr3+-4x+-3x+-4pcs+-3pcs&amp;_sacat=0&amp;LH_TitleDesc=0&amp;_stpos=92131&amp;_odkw=8GB+ddr2+ram+laptop+-pc3+-ddr3+-4x+-3x+-4pcs+-3pcs&amp;_osacat=0&amp;_sop=15&amp;LH_PrefLoc=2&amp;LH_Complete=1&amp;_fcid=1&amp;LH_Sold=1" TargetMode="External"/><Relationship Id="rId2" Type="http://schemas.openxmlformats.org/officeDocument/2006/relationships/hyperlink" Target="https://www.ebay.com/sch/170083/i.html?_from=R40&amp;_nkw=8gb+ddr3+-1gb+-2gb+ram+laptop+-pc3++-4x+-3x+-4pcs+-3pcs&amp;LH_TitleDesc=0&amp;_stpos=92131&amp;_sop=15&amp;LH_PrefLoc=2&amp;LH_Complete=1&amp;_fcid=1&amp;LH_Sold=1" TargetMode="External"/><Relationship Id="rId3" Type="http://schemas.openxmlformats.org/officeDocument/2006/relationships/hyperlink" Target="https://www.ebay.com/sch/i.html?_from=R40&amp;_nkw=8gb+laptop+ddr3+ram+-4gb+-2gb+-16gb+-PC3L+-ddr3l&amp;_sacat=170083&amp;LH_TitleDesc=0&amp;_stpos=92131&amp;_sop=15&amp;LH_PrefLoc=2&amp;_fcid=1&amp;rt=nc" TargetMode="External"/><Relationship Id="rId4" Type="http://schemas.openxmlformats.org/officeDocument/2006/relationships/hyperlink" Target="https://www.ebay.com/sch/i.html?_from=R40&amp;_nkw=16gb+laptop+ddr3+ram+-4x++-4gb+-2gb+-pc3l+-ddr3l&amp;_sacat=170083&amp;LH_TitleDesc=0&amp;_stpos=92131&amp;LH_BIN=1&amp;_sop=15&amp;LH_PrefLoc=2&amp;_fcid=1&amp;rt=nc&amp;LH_ItemCondition=3000" TargetMode="External"/><Relationship Id="rId9" Type="http://schemas.openxmlformats.org/officeDocument/2006/relationships/drawing" Target="../drawings/drawing6.xml"/><Relationship Id="rId5" Type="http://schemas.openxmlformats.org/officeDocument/2006/relationships/hyperlink" Target="https://www.ebay.com/sch/i.html?_from=R40&amp;_nkw=16gb+laptop+ddr3L+ram+-4x++-4gb+-2gb&amp;_sacat=170083&amp;LH_TitleDesc=0&amp;_stpos=92131&amp;LH_BIN=1&amp;_sop=15&amp;LH_PrefLoc=2&amp;_fcid=1&amp;rt=nc&amp;LH_ItemCondition=3000" TargetMode="External"/><Relationship Id="rId6" Type="http://schemas.openxmlformats.org/officeDocument/2006/relationships/hyperlink" Target="https://www.ebay.com/sch/i.html?_from=R40&amp;_nkw=8GB+laptop+ddr3l+ram+-4x++-4gb+-2gb+-16GB&amp;_sacat=170083&amp;LH_TitleDesc=0&amp;_stpos=92131&amp;LH_BIN=1&amp;_sop=15&amp;LH_PrefLoc=2&amp;_fcid=1&amp;rt=nc&amp;LH_ItemCondition=3000" TargetMode="External"/><Relationship Id="rId7" Type="http://schemas.openxmlformats.org/officeDocument/2006/relationships/hyperlink" Target="https://www.ebay.com/sch/i.html?_from=R40&amp;_nkw=16gb+laptop+DDR4+ram+-4x++-4gb+-2gb+-8GB&amp;_sacat=170083&amp;LH_TitleDesc=0&amp;_stpos=92131&amp;LH_BIN=1&amp;_sop=15&amp;LH_PrefLoc=2&amp;_fcid=1&amp;_blrs=recall_filtering&amp;rt=nc&amp;LH_ItemCondition=3000" TargetMode="External"/><Relationship Id="rId8" Type="http://schemas.openxmlformats.org/officeDocument/2006/relationships/hyperlink" Target="https://www.ebay.com/sch/i.html?_from=R40&amp;_nkw=64gb+ddr4+laptop+ram+-2x16+-16x2+-16gbx2+-2x16gb+-4gb+-16gb+-8gb&amp;_sacat=170083&amp;LH_TitleDesc=0&amp;_sop=15&amp;LH_Complete=1&amp;LH_Sold=1&amp;rt=nc&amp;LH_PrefLoc=2"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37" width="13.75"/>
  </cols>
  <sheetData>
    <row r="1">
      <c r="A1" s="1"/>
      <c r="B1" s="1"/>
      <c r="C1" s="2"/>
      <c r="D1" s="2"/>
      <c r="E1" s="3"/>
      <c r="F1" s="2"/>
      <c r="G1" s="4"/>
      <c r="H1" s="2"/>
      <c r="I1" s="1"/>
      <c r="J1" s="5"/>
      <c r="K1" s="2"/>
      <c r="L1" s="2"/>
      <c r="M1" s="2"/>
      <c r="N1" s="1"/>
      <c r="O1" s="1"/>
      <c r="P1" s="1"/>
      <c r="Q1" s="1"/>
      <c r="R1" s="1"/>
      <c r="S1" s="1"/>
      <c r="T1" s="1"/>
      <c r="U1" s="1"/>
      <c r="V1" s="6"/>
      <c r="W1" s="1"/>
      <c r="X1" s="1"/>
      <c r="Y1" s="2"/>
      <c r="Z1" s="2"/>
      <c r="AA1" s="2"/>
      <c r="AB1" s="7"/>
      <c r="AC1" s="2"/>
      <c r="AD1" s="2"/>
      <c r="AE1" s="7"/>
      <c r="AF1" s="2"/>
      <c r="AG1" s="2"/>
      <c r="AH1" s="2"/>
      <c r="AI1" s="2"/>
      <c r="AJ1" s="2"/>
      <c r="AK1" s="2"/>
    </row>
    <row r="2">
      <c r="A2" s="8" t="s">
        <v>0</v>
      </c>
      <c r="B2" s="8" t="s">
        <v>1</v>
      </c>
      <c r="C2" s="8" t="s">
        <v>2</v>
      </c>
      <c r="D2" s="2"/>
      <c r="E2" s="3"/>
      <c r="F2" s="9"/>
      <c r="G2" s="10"/>
      <c r="H2" s="2"/>
      <c r="I2" s="2"/>
      <c r="J2" s="3"/>
      <c r="K2" s="9"/>
      <c r="L2" s="2"/>
      <c r="M2" s="2"/>
      <c r="N2" s="2"/>
      <c r="O2" s="2"/>
      <c r="P2" s="9"/>
      <c r="Q2" s="9"/>
      <c r="R2" s="2"/>
      <c r="S2" s="2"/>
      <c r="T2" s="2"/>
      <c r="U2" s="2"/>
      <c r="V2" s="11"/>
      <c r="W2" s="12"/>
      <c r="X2" s="2"/>
      <c r="Y2" s="12"/>
      <c r="Z2" s="12"/>
      <c r="AA2" s="13"/>
      <c r="AB2" s="14"/>
      <c r="AC2" s="15"/>
      <c r="AD2" s="16"/>
      <c r="AE2" s="17"/>
      <c r="AF2" s="17"/>
      <c r="AG2" s="18"/>
      <c r="AH2" s="18"/>
      <c r="AI2" s="18"/>
      <c r="AJ2" s="18"/>
      <c r="AK2" s="18"/>
    </row>
    <row r="3">
      <c r="A3" s="19" t="s">
        <v>3</v>
      </c>
      <c r="B3" s="20" t="s">
        <v>4</v>
      </c>
      <c r="C3" s="21" t="s">
        <v>5</v>
      </c>
      <c r="D3" s="22"/>
      <c r="E3" s="23"/>
      <c r="F3" s="24"/>
      <c r="G3" s="25"/>
      <c r="H3" s="24"/>
      <c r="I3" s="1"/>
      <c r="J3" s="26"/>
      <c r="K3" s="26"/>
      <c r="L3" s="9"/>
      <c r="M3" s="26"/>
      <c r="N3" s="27"/>
      <c r="O3" s="27"/>
      <c r="P3" s="6"/>
      <c r="Q3" s="6"/>
      <c r="R3" s="6"/>
      <c r="S3" s="1"/>
      <c r="T3" s="2"/>
      <c r="U3" s="2"/>
      <c r="V3" s="9"/>
      <c r="W3" s="12"/>
      <c r="X3" s="1"/>
      <c r="Y3" s="12"/>
      <c r="Z3" s="12"/>
      <c r="AA3" s="14"/>
      <c r="AB3" s="14"/>
      <c r="AC3" s="28"/>
      <c r="AD3" s="28"/>
      <c r="AE3" s="28"/>
      <c r="AF3" s="29"/>
      <c r="AG3" s="18"/>
      <c r="AH3" s="18"/>
      <c r="AI3" s="18"/>
      <c r="AJ3" s="18"/>
      <c r="AK3" s="18"/>
    </row>
    <row r="4">
      <c r="A4" s="30"/>
      <c r="B4" s="31" t="s">
        <v>6</v>
      </c>
      <c r="C4" s="32" t="s">
        <v>7</v>
      </c>
      <c r="D4" s="33"/>
      <c r="E4" s="34"/>
      <c r="F4" s="35"/>
      <c r="G4" s="35"/>
      <c r="H4" s="35"/>
      <c r="I4" s="36"/>
      <c r="J4" s="34"/>
      <c r="K4" s="37"/>
      <c r="L4" s="37"/>
      <c r="M4" s="37"/>
      <c r="N4" s="38"/>
      <c r="O4" s="38"/>
      <c r="P4" s="39"/>
      <c r="Q4" s="39"/>
      <c r="R4" s="39"/>
      <c r="S4" s="36"/>
      <c r="T4" s="40"/>
      <c r="U4" s="40"/>
      <c r="V4" s="41"/>
      <c r="W4" s="42"/>
      <c r="X4" s="36"/>
      <c r="Y4" s="43"/>
      <c r="Z4" s="43"/>
      <c r="AA4" s="44"/>
      <c r="AB4" s="44"/>
      <c r="AC4" s="45"/>
      <c r="AD4" s="46"/>
      <c r="AE4" s="45"/>
      <c r="AF4" s="47"/>
      <c r="AG4" s="48"/>
      <c r="AH4" s="48"/>
      <c r="AI4" s="48"/>
      <c r="AJ4" s="48"/>
      <c r="AK4" s="48"/>
    </row>
    <row r="5">
      <c r="A5" s="49"/>
      <c r="B5" s="50" t="s">
        <v>8</v>
      </c>
      <c r="C5" s="51" t="s">
        <v>9</v>
      </c>
      <c r="D5" s="52"/>
      <c r="E5" s="53"/>
      <c r="F5" s="54"/>
      <c r="G5" s="54"/>
      <c r="H5" s="54"/>
      <c r="I5" s="55"/>
      <c r="J5" s="56"/>
      <c r="K5" s="56"/>
      <c r="L5" s="57"/>
      <c r="M5" s="57"/>
      <c r="N5" s="58"/>
      <c r="O5" s="59"/>
      <c r="P5" s="60"/>
      <c r="Q5" s="60"/>
      <c r="R5" s="60"/>
      <c r="S5" s="61"/>
      <c r="T5" s="61"/>
      <c r="U5" s="61"/>
      <c r="V5" s="62"/>
      <c r="W5" s="63"/>
      <c r="X5" s="55"/>
      <c r="Y5" s="64"/>
      <c r="Z5" s="64"/>
      <c r="AA5" s="65"/>
      <c r="AB5" s="65"/>
      <c r="AC5" s="66"/>
      <c r="AD5" s="66"/>
      <c r="AE5" s="67"/>
      <c r="AF5" s="68"/>
      <c r="AG5" s="69"/>
      <c r="AH5" s="69"/>
      <c r="AI5" s="69"/>
      <c r="AJ5" s="69"/>
      <c r="AK5" s="69"/>
    </row>
    <row r="6">
      <c r="A6" s="70"/>
      <c r="B6" s="71" t="s">
        <v>10</v>
      </c>
      <c r="C6" s="72" t="s">
        <v>11</v>
      </c>
      <c r="D6" s="73"/>
      <c r="E6" s="74"/>
      <c r="F6" s="75"/>
      <c r="G6" s="75"/>
      <c r="H6" s="75"/>
      <c r="I6" s="76"/>
      <c r="J6" s="77"/>
      <c r="K6" s="78"/>
      <c r="L6" s="79"/>
      <c r="M6" s="79"/>
      <c r="N6" s="80"/>
      <c r="O6" s="81"/>
      <c r="P6" s="78"/>
      <c r="Q6" s="78"/>
      <c r="R6" s="78"/>
      <c r="S6" s="82"/>
      <c r="T6" s="82"/>
      <c r="U6" s="82"/>
      <c r="V6" s="82"/>
      <c r="W6" s="83"/>
      <c r="X6" s="76"/>
      <c r="Y6" s="78"/>
      <c r="Z6" s="78"/>
      <c r="AA6" s="76"/>
      <c r="AB6" s="76"/>
      <c r="AC6" s="84"/>
      <c r="AD6" s="84"/>
      <c r="AE6" s="85"/>
      <c r="AF6" s="86"/>
      <c r="AG6" s="87"/>
      <c r="AH6" s="87"/>
      <c r="AI6" s="87"/>
      <c r="AJ6" s="87"/>
      <c r="AK6" s="87"/>
    </row>
    <row r="7">
      <c r="A7" s="88" t="s">
        <v>12</v>
      </c>
      <c r="B7" s="89" t="s">
        <v>13</v>
      </c>
      <c r="C7" s="90" t="s">
        <v>14</v>
      </c>
      <c r="D7" s="91"/>
      <c r="E7" s="92"/>
      <c r="F7" s="93"/>
      <c r="G7" s="93"/>
      <c r="H7" s="93"/>
      <c r="I7" s="94"/>
      <c r="J7" s="95"/>
      <c r="K7" s="96"/>
      <c r="L7" s="97"/>
      <c r="M7" s="97"/>
      <c r="N7" s="98"/>
      <c r="O7" s="95"/>
      <c r="P7" s="99"/>
      <c r="Q7" s="99"/>
      <c r="R7" s="99"/>
      <c r="S7" s="99"/>
      <c r="T7" s="100"/>
      <c r="U7" s="100"/>
      <c r="V7" s="101"/>
      <c r="W7" s="102"/>
      <c r="X7" s="94"/>
      <c r="Y7" s="102"/>
      <c r="Z7" s="102"/>
      <c r="AA7" s="94"/>
      <c r="AB7" s="94"/>
      <c r="AC7" s="103"/>
      <c r="AD7" s="103"/>
      <c r="AE7" s="103"/>
      <c r="AF7" s="104"/>
      <c r="AG7" s="105"/>
      <c r="AH7" s="105"/>
      <c r="AI7" s="105"/>
      <c r="AJ7" s="105"/>
      <c r="AK7" s="105"/>
    </row>
    <row r="8">
      <c r="A8" s="106"/>
      <c r="B8" s="107" t="s">
        <v>15</v>
      </c>
      <c r="C8" s="108" t="s">
        <v>16</v>
      </c>
      <c r="D8" s="109"/>
      <c r="E8" s="110"/>
      <c r="F8" s="111" t="s">
        <v>17</v>
      </c>
      <c r="G8" s="112"/>
      <c r="H8" s="112"/>
      <c r="I8" s="109"/>
      <c r="J8" s="113"/>
      <c r="K8" s="110"/>
      <c r="L8" s="114" t="s">
        <v>18</v>
      </c>
      <c r="M8" s="114"/>
      <c r="N8" s="114"/>
      <c r="O8" s="109"/>
      <c r="P8" s="110"/>
      <c r="Q8" s="115"/>
      <c r="R8" s="116"/>
      <c r="S8" s="115"/>
      <c r="T8" s="117"/>
      <c r="U8" s="117"/>
      <c r="V8" s="117"/>
      <c r="W8" s="115"/>
      <c r="X8" s="118"/>
      <c r="Y8" s="118"/>
      <c r="Z8" s="118"/>
      <c r="AA8" s="109"/>
      <c r="AB8" s="119"/>
      <c r="AC8" s="120"/>
      <c r="AD8" s="121" t="s">
        <v>19</v>
      </c>
      <c r="AE8" s="120"/>
      <c r="AF8" s="122"/>
      <c r="AG8" s="109"/>
      <c r="AH8" s="123"/>
      <c r="AI8" s="123"/>
      <c r="AJ8" s="123"/>
      <c r="AK8" s="123"/>
    </row>
    <row r="9">
      <c r="A9" s="124"/>
      <c r="B9" s="125" t="s">
        <v>20</v>
      </c>
      <c r="C9" s="126" t="s">
        <v>21</v>
      </c>
      <c r="D9" s="127"/>
      <c r="E9" s="128"/>
      <c r="F9" s="129"/>
      <c r="G9" s="128"/>
      <c r="H9" s="130"/>
      <c r="I9" s="131" t="s">
        <v>22</v>
      </c>
      <c r="J9" s="132" t="s">
        <v>23</v>
      </c>
      <c r="K9" s="133">
        <v>50.0</v>
      </c>
      <c r="L9" s="134">
        <v>70.0</v>
      </c>
      <c r="M9" s="134">
        <v>90.0</v>
      </c>
      <c r="N9" s="134">
        <v>90.0</v>
      </c>
      <c r="O9" s="130"/>
      <c r="P9" s="135"/>
      <c r="Q9" s="136"/>
      <c r="R9" s="137" t="s">
        <v>24</v>
      </c>
      <c r="S9" s="136"/>
      <c r="T9" s="136"/>
      <c r="U9" s="138"/>
      <c r="V9" s="138"/>
      <c r="W9" s="139"/>
      <c r="X9" s="139"/>
      <c r="Y9" s="139"/>
      <c r="Z9" s="139"/>
      <c r="AA9" s="140"/>
      <c r="AB9" s="141"/>
      <c r="AC9" s="142"/>
      <c r="AD9" s="143"/>
      <c r="AE9" s="142"/>
      <c r="AF9" s="142"/>
      <c r="AG9" s="144"/>
      <c r="AH9" s="144"/>
      <c r="AI9" s="144"/>
      <c r="AJ9" s="144"/>
      <c r="AK9" s="144"/>
    </row>
    <row r="10">
      <c r="A10" s="145"/>
      <c r="B10" s="125" t="s">
        <v>25</v>
      </c>
      <c r="C10" s="126"/>
      <c r="D10" s="146" t="s">
        <v>26</v>
      </c>
      <c r="E10" s="133" t="s">
        <v>27</v>
      </c>
      <c r="F10" s="133" t="s">
        <v>28</v>
      </c>
      <c r="G10" s="133" t="s">
        <v>29</v>
      </c>
      <c r="H10" s="130"/>
      <c r="I10" s="147"/>
      <c r="J10" s="132" t="s">
        <v>30</v>
      </c>
      <c r="K10" s="133">
        <v>50.0</v>
      </c>
      <c r="L10" s="134">
        <v>85.0</v>
      </c>
      <c r="M10" s="134">
        <v>100.0</v>
      </c>
      <c r="N10" s="134">
        <v>100.0</v>
      </c>
      <c r="O10" s="130"/>
      <c r="P10" s="135"/>
      <c r="Q10" s="136"/>
      <c r="R10" s="137" t="s">
        <v>31</v>
      </c>
      <c r="S10" s="136"/>
      <c r="T10" s="136"/>
      <c r="U10" s="138"/>
      <c r="V10" s="138"/>
      <c r="W10" s="139"/>
      <c r="X10" s="139"/>
      <c r="Y10" s="139"/>
      <c r="Z10" s="139"/>
      <c r="AA10" s="140"/>
      <c r="AB10" s="141"/>
      <c r="AC10" s="142"/>
      <c r="AD10" s="143"/>
      <c r="AE10" s="142"/>
      <c r="AF10" s="142"/>
      <c r="AG10" s="144"/>
      <c r="AH10" s="144"/>
      <c r="AI10" s="144"/>
      <c r="AJ10" s="144"/>
      <c r="AK10" s="144"/>
    </row>
    <row r="11">
      <c r="A11" s="148"/>
      <c r="B11" s="149"/>
      <c r="C11" s="150">
        <v>2009.0</v>
      </c>
      <c r="D11" s="151" t="s">
        <v>32</v>
      </c>
      <c r="E11" s="133">
        <v>50.0</v>
      </c>
      <c r="F11" s="133">
        <v>75.0</v>
      </c>
      <c r="G11" s="133">
        <v>100.0</v>
      </c>
      <c r="H11" s="130"/>
      <c r="I11" s="128"/>
      <c r="J11" s="152"/>
      <c r="K11" s="128"/>
      <c r="L11" s="153"/>
      <c r="M11" s="153"/>
      <c r="N11" s="153"/>
      <c r="O11" s="130"/>
      <c r="P11" s="152"/>
      <c r="Q11" s="139"/>
      <c r="R11" s="140" t="s">
        <v>33</v>
      </c>
      <c r="S11" s="139"/>
      <c r="T11" s="138"/>
      <c r="U11" s="138"/>
      <c r="V11" s="138"/>
      <c r="W11" s="140"/>
      <c r="X11" s="154"/>
      <c r="Y11" s="155" t="s">
        <v>34</v>
      </c>
      <c r="Z11" s="156"/>
      <c r="AA11" s="157"/>
      <c r="AB11" s="157"/>
      <c r="AC11" s="158"/>
      <c r="AD11" s="158"/>
      <c r="AE11" s="158"/>
      <c r="AF11" s="159"/>
      <c r="AG11" s="144"/>
      <c r="AH11" s="159" t="s">
        <v>35</v>
      </c>
      <c r="AI11" s="144"/>
      <c r="AJ11" s="144"/>
      <c r="AK11" s="144"/>
    </row>
    <row r="12">
      <c r="A12" s="160" t="s">
        <v>36</v>
      </c>
      <c r="B12" s="161" t="s">
        <v>37</v>
      </c>
      <c r="C12" s="162" t="s">
        <v>38</v>
      </c>
      <c r="D12" s="163" t="s">
        <v>39</v>
      </c>
      <c r="E12" s="164">
        <v>70.0</v>
      </c>
      <c r="F12" s="164">
        <v>90.0</v>
      </c>
      <c r="G12" s="164">
        <v>120.0</v>
      </c>
      <c r="H12" s="165"/>
      <c r="I12" s="166"/>
      <c r="J12" s="167"/>
      <c r="K12" s="166"/>
      <c r="L12" s="168"/>
      <c r="M12" s="168"/>
      <c r="N12" s="168"/>
      <c r="O12" s="165"/>
      <c r="P12" s="167"/>
      <c r="Q12" s="169"/>
      <c r="R12" s="169" t="s">
        <v>40</v>
      </c>
      <c r="S12" s="169"/>
      <c r="T12" s="170"/>
      <c r="U12" s="170"/>
      <c r="V12" s="170"/>
      <c r="W12" s="169"/>
      <c r="X12" s="171"/>
      <c r="Y12" s="172" t="s">
        <v>41</v>
      </c>
      <c r="Z12" s="171"/>
      <c r="AA12" s="173"/>
      <c r="AB12" s="174"/>
      <c r="AC12" s="175"/>
      <c r="AD12" s="176"/>
      <c r="AE12" s="177"/>
      <c r="AF12" s="178"/>
      <c r="AG12" s="179"/>
      <c r="AH12" s="178" t="s">
        <v>42</v>
      </c>
      <c r="AI12" s="170"/>
      <c r="AJ12" s="170"/>
      <c r="AK12" s="170"/>
    </row>
    <row r="13">
      <c r="A13" s="180"/>
      <c r="B13" s="181" t="s">
        <v>43</v>
      </c>
      <c r="C13" s="182" t="s">
        <v>44</v>
      </c>
      <c r="D13" s="183" t="s">
        <v>45</v>
      </c>
      <c r="E13" s="184">
        <v>80.0</v>
      </c>
      <c r="F13" s="184">
        <v>115.0</v>
      </c>
      <c r="G13" s="184">
        <v>170.0</v>
      </c>
      <c r="H13" s="185"/>
      <c r="I13" s="186" t="s">
        <v>36</v>
      </c>
      <c r="J13" s="187" t="s">
        <v>46</v>
      </c>
      <c r="K13" s="184">
        <v>60.0</v>
      </c>
      <c r="L13" s="188">
        <v>85.0</v>
      </c>
      <c r="M13" s="188">
        <v>125.0</v>
      </c>
      <c r="N13" s="188">
        <v>125.0</v>
      </c>
      <c r="O13" s="185"/>
      <c r="P13" s="189"/>
      <c r="Q13" s="190"/>
      <c r="R13" s="191" t="s">
        <v>47</v>
      </c>
      <c r="S13" s="190"/>
      <c r="T13" s="192"/>
      <c r="U13" s="192"/>
      <c r="V13" s="192"/>
      <c r="W13" s="193"/>
      <c r="X13" s="194"/>
      <c r="Y13" s="195" t="s">
        <v>48</v>
      </c>
      <c r="Z13" s="194"/>
      <c r="AA13" s="196"/>
      <c r="AB13" s="197"/>
      <c r="AC13" s="197"/>
      <c r="AD13" s="198"/>
      <c r="AE13" s="199"/>
      <c r="AF13" s="200"/>
      <c r="AG13" s="192"/>
      <c r="AH13" s="200" t="s">
        <v>49</v>
      </c>
      <c r="AI13" s="192"/>
      <c r="AJ13" s="192"/>
      <c r="AK13" s="192"/>
    </row>
    <row r="14">
      <c r="A14" s="201"/>
      <c r="B14" s="202" t="s">
        <v>50</v>
      </c>
      <c r="C14" s="203" t="s">
        <v>51</v>
      </c>
      <c r="D14" s="204" t="s">
        <v>52</v>
      </c>
      <c r="E14" s="205">
        <v>85.0</v>
      </c>
      <c r="F14" s="205">
        <v>125.0</v>
      </c>
      <c r="G14" s="205">
        <v>180.0</v>
      </c>
      <c r="H14" s="206"/>
      <c r="I14" s="207"/>
      <c r="J14" s="208"/>
      <c r="K14" s="209"/>
      <c r="L14" s="210"/>
      <c r="M14" s="209"/>
      <c r="N14" s="209"/>
      <c r="O14" s="211"/>
      <c r="P14" s="212"/>
      <c r="Q14" s="211"/>
      <c r="R14" s="213" t="s">
        <v>53</v>
      </c>
      <c r="S14" s="211"/>
      <c r="T14" s="211"/>
      <c r="U14" s="211"/>
      <c r="V14" s="211"/>
      <c r="W14" s="214"/>
      <c r="X14" s="215"/>
      <c r="Y14" s="216" t="s">
        <v>54</v>
      </c>
      <c r="Z14" s="217"/>
      <c r="AA14" s="218"/>
      <c r="AB14" s="219"/>
      <c r="AC14" s="220"/>
      <c r="AD14" s="220"/>
      <c r="AE14" s="221"/>
      <c r="AF14" s="222"/>
      <c r="AG14" s="211"/>
      <c r="AH14" s="222" t="s">
        <v>55</v>
      </c>
      <c r="AI14" s="211"/>
      <c r="AJ14" s="211"/>
      <c r="AK14" s="211"/>
    </row>
    <row r="15">
      <c r="A15" s="201"/>
      <c r="B15" s="202"/>
      <c r="C15" s="203"/>
      <c r="D15" s="204" t="str">
        <f>HYPERLINK("https://www.ebay.com/sch/i.html?_from=R40&amp;_nkw=T430u+-lot&amp;_sacat=177&amp;LH_TitleDesc=0&amp;_sop=15&amp;LH_Complete=1&amp;LH_Sold=1&amp;LH_TitleDesc=0&amp;rt=nc&amp;LH_PrefLoc=2","T430u")</f>
        <v>T430u</v>
      </c>
      <c r="E15" s="205">
        <v>70.0</v>
      </c>
      <c r="F15" s="205">
        <v>130.0</v>
      </c>
      <c r="G15" s="205">
        <v>150.0</v>
      </c>
      <c r="H15" s="206"/>
      <c r="I15" s="223" t="s">
        <v>56</v>
      </c>
      <c r="J15" s="224" t="s">
        <v>57</v>
      </c>
      <c r="K15" s="209">
        <v>90.0</v>
      </c>
      <c r="L15" s="209">
        <v>140.0</v>
      </c>
      <c r="M15" s="209">
        <v>200.0</v>
      </c>
      <c r="N15" s="209">
        <v>200.0</v>
      </c>
      <c r="O15" s="211"/>
      <c r="P15" s="212"/>
      <c r="Q15" s="211"/>
      <c r="R15" s="211"/>
      <c r="S15" s="211"/>
      <c r="T15" s="211"/>
      <c r="U15" s="211"/>
      <c r="V15" s="211"/>
      <c r="W15" s="214"/>
      <c r="X15" s="215"/>
      <c r="Y15" s="216" t="s">
        <v>58</v>
      </c>
      <c r="Z15" s="215"/>
      <c r="AA15" s="218"/>
      <c r="AB15" s="219"/>
      <c r="AC15" s="219"/>
      <c r="AD15" s="220"/>
      <c r="AE15" s="221"/>
      <c r="AF15" s="222"/>
      <c r="AG15" s="211"/>
      <c r="AH15" s="222" t="s">
        <v>59</v>
      </c>
      <c r="AI15" s="211"/>
      <c r="AJ15" s="211"/>
      <c r="AK15" s="211"/>
    </row>
    <row r="16">
      <c r="A16" s="225" t="s">
        <v>56</v>
      </c>
      <c r="B16" s="225"/>
      <c r="C16" s="226"/>
      <c r="D16" s="204" t="str">
        <f>HYPERLINK("https://www.ebay.com/sch/i.html?_from=R40&amp;_nkw=T431s+-lot&amp;_sacat=177&amp;LH_TitleDesc=0&amp;_sop=15&amp;LH_TitleDesc=0&amp;LH_Sold=1&amp;LH_Complete=1&amp;rt=nc&amp;LH_PrefLoc=2","T431s")</f>
        <v>T431s</v>
      </c>
      <c r="E16" s="205">
        <v>100.0</v>
      </c>
      <c r="F16" s="205">
        <v>130.0</v>
      </c>
      <c r="G16" s="205">
        <v>165.0</v>
      </c>
      <c r="H16" s="206"/>
      <c r="I16" s="207"/>
      <c r="J16" s="208"/>
      <c r="K16" s="209"/>
      <c r="L16" s="209"/>
      <c r="M16" s="209"/>
      <c r="N16" s="209"/>
      <c r="O16" s="211"/>
      <c r="P16" s="212"/>
      <c r="Q16" s="227"/>
      <c r="R16" s="210" t="s">
        <v>60</v>
      </c>
      <c r="S16" s="227"/>
      <c r="T16" s="211"/>
      <c r="U16" s="211"/>
      <c r="V16" s="211"/>
      <c r="W16" s="213"/>
      <c r="X16" s="215"/>
      <c r="Y16" s="216" t="s">
        <v>61</v>
      </c>
      <c r="Z16" s="215"/>
      <c r="AA16" s="218"/>
      <c r="AB16" s="219"/>
      <c r="AC16" s="219"/>
      <c r="AD16" s="220"/>
      <c r="AE16" s="221"/>
      <c r="AF16" s="222"/>
      <c r="AG16" s="211"/>
      <c r="AH16" s="222" t="s">
        <v>62</v>
      </c>
      <c r="AI16" s="211"/>
      <c r="AJ16" s="211"/>
      <c r="AK16" s="211"/>
    </row>
    <row r="17">
      <c r="A17" s="228"/>
      <c r="B17" s="229" t="s">
        <v>63</v>
      </c>
      <c r="C17" s="229">
        <v>2013.0</v>
      </c>
      <c r="D17" s="230" t="str">
        <f>HYPERLINK("https://www.ebay.com/sch/i.html?_from=R40&amp;_nkw=T440s+-lot&amp;_sacat=177&amp;LH_TitleDesc=0&amp;_sop=15&amp;LH_Complete=1&amp;LH_Sold=1&amp;LH_TitleDesc=0&amp;rt=nc&amp;LH_PrefLoc=2","T440s")</f>
        <v>T440s</v>
      </c>
      <c r="E17" s="231">
        <v>125.0</v>
      </c>
      <c r="F17" s="232">
        <v>160.0</v>
      </c>
      <c r="G17" s="232">
        <v>195.0</v>
      </c>
      <c r="H17" s="233"/>
      <c r="I17" s="234"/>
      <c r="J17" s="235"/>
      <c r="K17" s="234"/>
      <c r="L17" s="236" t="s">
        <v>64</v>
      </c>
      <c r="M17" s="237"/>
      <c r="N17" s="237"/>
      <c r="O17" s="238"/>
      <c r="P17" s="239" t="s">
        <v>65</v>
      </c>
      <c r="Q17" s="240">
        <v>100.0</v>
      </c>
      <c r="R17" s="236">
        <v>140.0</v>
      </c>
      <c r="S17" s="240">
        <v>200.0</v>
      </c>
      <c r="T17" s="241"/>
      <c r="U17" s="241"/>
      <c r="V17" s="241"/>
      <c r="W17" s="242"/>
      <c r="X17" s="243"/>
      <c r="Y17" s="244" t="s">
        <v>66</v>
      </c>
      <c r="Z17" s="243"/>
      <c r="AA17" s="245"/>
      <c r="AB17" s="246"/>
      <c r="AC17" s="247"/>
      <c r="AD17" s="247"/>
      <c r="AE17" s="248"/>
      <c r="AF17" s="249"/>
      <c r="AG17" s="250"/>
      <c r="AH17" s="249" t="s">
        <v>67</v>
      </c>
      <c r="AI17" s="241"/>
      <c r="AJ17" s="241"/>
      <c r="AK17" s="241"/>
    </row>
    <row r="18">
      <c r="A18" s="251"/>
      <c r="B18" s="252"/>
      <c r="C18" s="253">
        <v>2014.0</v>
      </c>
      <c r="D18" s="254"/>
      <c r="E18" s="234"/>
      <c r="F18" s="234"/>
      <c r="G18" s="234"/>
      <c r="H18" s="233"/>
      <c r="I18" s="255"/>
      <c r="J18" s="256" t="s">
        <v>68</v>
      </c>
      <c r="K18" s="232">
        <v>100.0</v>
      </c>
      <c r="L18" s="232">
        <v>145.0</v>
      </c>
      <c r="M18" s="232">
        <v>225.0</v>
      </c>
      <c r="N18" s="232">
        <v>225.0</v>
      </c>
      <c r="O18" s="233"/>
      <c r="P18" s="235"/>
      <c r="Q18" s="240"/>
      <c r="R18" s="240"/>
      <c r="S18" s="240"/>
      <c r="T18" s="257"/>
      <c r="U18" s="258"/>
      <c r="V18" s="242"/>
      <c r="W18" s="238"/>
      <c r="X18" s="242"/>
      <c r="Y18" s="257"/>
      <c r="Z18" s="259"/>
      <c r="AA18" s="242"/>
      <c r="AB18" s="260"/>
      <c r="AC18" s="261"/>
      <c r="AD18" s="261"/>
      <c r="AE18" s="261"/>
      <c r="AF18" s="262"/>
      <c r="AG18" s="242"/>
      <c r="AH18" s="242" t="s">
        <v>69</v>
      </c>
      <c r="AI18" s="242"/>
      <c r="AJ18" s="241"/>
      <c r="AK18" s="241"/>
    </row>
    <row r="19">
      <c r="A19" s="263"/>
      <c r="B19" s="264" t="s">
        <v>70</v>
      </c>
      <c r="C19" s="265">
        <v>2015.0</v>
      </c>
      <c r="D19" s="266" t="str">
        <f>HYPERLINK("https://www.ebay.com/sch/i.html?_from=R40&amp;_nkw=T450s+-lot+-dock&amp;_sacat=177&amp;LH_TitleDesc=0&amp;_sop=15&amp;LH_Complete=1&amp;LH_Sold=1&amp;LH_TitleDesc=0&amp;rt=nc&amp;LH_PrefLoc=2","T450s")</f>
        <v>T450s</v>
      </c>
      <c r="E19" s="267">
        <v>150.0</v>
      </c>
      <c r="F19" s="267">
        <v>185.0</v>
      </c>
      <c r="G19" s="267">
        <v>240.0</v>
      </c>
      <c r="H19" s="268"/>
      <c r="I19" s="269"/>
      <c r="J19" s="270" t="s">
        <v>71</v>
      </c>
      <c r="K19" s="267">
        <v>160.0</v>
      </c>
      <c r="L19" s="267">
        <v>215.0</v>
      </c>
      <c r="M19" s="267">
        <v>300.0</v>
      </c>
      <c r="N19" s="267">
        <v>300.0</v>
      </c>
      <c r="O19" s="268"/>
      <c r="P19" s="271" t="s">
        <v>72</v>
      </c>
      <c r="Q19" s="272">
        <v>115.0</v>
      </c>
      <c r="R19" s="272">
        <v>145.0</v>
      </c>
      <c r="S19" s="272">
        <v>180.0</v>
      </c>
      <c r="T19" s="273"/>
      <c r="U19" s="274"/>
      <c r="V19" s="275"/>
      <c r="W19" s="276" t="s">
        <v>73</v>
      </c>
      <c r="X19" s="275"/>
      <c r="Y19" s="273"/>
      <c r="Z19" s="277"/>
      <c r="AA19" s="275"/>
      <c r="AB19" s="278"/>
      <c r="AC19" s="279"/>
      <c r="AD19" s="279"/>
      <c r="AE19" s="280"/>
      <c r="AF19" s="280"/>
      <c r="AG19" s="275"/>
      <c r="AH19" s="275" t="s">
        <v>74</v>
      </c>
      <c r="AI19" s="275"/>
      <c r="AJ19" s="281"/>
      <c r="AK19" s="281"/>
    </row>
    <row r="20">
      <c r="A20" s="282"/>
      <c r="B20" s="283" t="s">
        <v>75</v>
      </c>
      <c r="C20" s="284">
        <v>2016.0</v>
      </c>
      <c r="D20" s="285" t="s">
        <v>76</v>
      </c>
      <c r="E20" s="286">
        <v>170.0</v>
      </c>
      <c r="F20" s="286">
        <v>210.0</v>
      </c>
      <c r="G20" s="286">
        <v>280.0</v>
      </c>
      <c r="H20" s="287"/>
      <c r="I20" s="288"/>
      <c r="J20" s="289" t="s">
        <v>77</v>
      </c>
      <c r="K20" s="286">
        <v>170.0</v>
      </c>
      <c r="L20" s="286">
        <v>245.0</v>
      </c>
      <c r="M20" s="286">
        <v>380.0</v>
      </c>
      <c r="N20" s="286">
        <v>380.0</v>
      </c>
      <c r="O20" s="290"/>
      <c r="P20" s="291" t="s">
        <v>78</v>
      </c>
      <c r="Q20" s="292">
        <v>210.0</v>
      </c>
      <c r="R20" s="292">
        <v>240.0</v>
      </c>
      <c r="S20" s="292">
        <v>290.0</v>
      </c>
      <c r="T20" s="293"/>
      <c r="U20" s="294" t="s">
        <v>79</v>
      </c>
      <c r="V20" s="292">
        <v>230.0</v>
      </c>
      <c r="W20" s="286">
        <v>245.0</v>
      </c>
      <c r="X20" s="292">
        <v>300.0</v>
      </c>
      <c r="Y20" s="295"/>
      <c r="Z20" s="296"/>
      <c r="AA20" s="293"/>
      <c r="AB20" s="297"/>
      <c r="AC20" s="293"/>
      <c r="AD20" s="298"/>
      <c r="AE20" s="298"/>
      <c r="AF20" s="299"/>
      <c r="AG20" s="293"/>
      <c r="AH20" s="293"/>
      <c r="AI20" s="293"/>
      <c r="AJ20" s="298"/>
      <c r="AK20" s="298"/>
    </row>
    <row r="21">
      <c r="A21" s="300"/>
      <c r="B21" s="300"/>
      <c r="C21" s="301">
        <v>2017.0</v>
      </c>
      <c r="D21" s="302" t="s">
        <v>80</v>
      </c>
      <c r="E21" s="303" t="s">
        <v>81</v>
      </c>
      <c r="F21" s="304" t="s">
        <v>82</v>
      </c>
      <c r="G21" s="304" t="s">
        <v>83</v>
      </c>
      <c r="H21" s="305"/>
      <c r="I21" s="306"/>
      <c r="J21" s="307" t="s">
        <v>84</v>
      </c>
      <c r="K21" s="308">
        <v>185.0</v>
      </c>
      <c r="L21" s="308">
        <v>280.0</v>
      </c>
      <c r="M21" s="308">
        <v>450.0</v>
      </c>
      <c r="N21" s="308">
        <v>450.0</v>
      </c>
      <c r="O21" s="309"/>
      <c r="P21" s="310" t="s">
        <v>85</v>
      </c>
      <c r="Q21" s="311">
        <v>240.0</v>
      </c>
      <c r="R21" s="311">
        <v>300.0</v>
      </c>
      <c r="S21" s="311">
        <v>350.0</v>
      </c>
      <c r="T21" s="309"/>
      <c r="U21" s="312" t="s">
        <v>86</v>
      </c>
      <c r="V21" s="311">
        <v>255.0</v>
      </c>
      <c r="W21" s="311">
        <v>370.0</v>
      </c>
      <c r="X21" s="311">
        <v>460.0</v>
      </c>
      <c r="Y21" s="309"/>
      <c r="Z21" s="313"/>
      <c r="AA21" s="314"/>
      <c r="AB21" s="315"/>
      <c r="AC21" s="314"/>
      <c r="AD21" s="316"/>
      <c r="AE21" s="316"/>
      <c r="AF21" s="317"/>
      <c r="AG21" s="317" t="s">
        <v>87</v>
      </c>
      <c r="AH21" s="317"/>
      <c r="AI21" s="317"/>
      <c r="AJ21" s="317" t="s">
        <v>88</v>
      </c>
      <c r="AK21" s="318"/>
    </row>
    <row r="22">
      <c r="A22" s="319"/>
      <c r="B22" s="300" t="s">
        <v>89</v>
      </c>
      <c r="C22" s="320"/>
      <c r="D22" s="302" t="s">
        <v>90</v>
      </c>
      <c r="E22" s="303" t="s">
        <v>91</v>
      </c>
      <c r="F22" s="304" t="s">
        <v>92</v>
      </c>
      <c r="G22" s="304" t="s">
        <v>93</v>
      </c>
      <c r="H22" s="305"/>
      <c r="I22" s="321"/>
      <c r="J22" s="322" t="s">
        <v>94</v>
      </c>
      <c r="K22" s="311">
        <v>320.0</v>
      </c>
      <c r="L22" s="311">
        <v>420.0</v>
      </c>
      <c r="M22" s="311">
        <v>480.0</v>
      </c>
      <c r="N22" s="311">
        <v>480.0</v>
      </c>
      <c r="O22" s="309"/>
      <c r="P22" s="323"/>
      <c r="Q22" s="311"/>
      <c r="R22" s="311"/>
      <c r="S22" s="311"/>
      <c r="T22" s="309"/>
      <c r="U22" s="324"/>
      <c r="V22" s="311"/>
      <c r="W22" s="311"/>
      <c r="X22" s="308"/>
      <c r="Y22" s="309"/>
      <c r="Z22" s="325"/>
      <c r="AA22" s="326"/>
      <c r="AB22" s="327"/>
      <c r="AC22" s="328" t="s">
        <v>95</v>
      </c>
      <c r="AD22" s="329"/>
      <c r="AE22" s="330"/>
      <c r="AF22" s="331" t="s">
        <v>96</v>
      </c>
      <c r="AG22" s="332"/>
      <c r="AH22" s="331" t="s">
        <v>97</v>
      </c>
      <c r="AI22" s="333"/>
      <c r="AJ22" s="331" t="s">
        <v>98</v>
      </c>
      <c r="AK22" s="324"/>
    </row>
    <row r="23">
      <c r="A23" s="334" t="s">
        <v>99</v>
      </c>
      <c r="B23" s="334" t="s">
        <v>100</v>
      </c>
      <c r="C23" s="335">
        <v>2018.0</v>
      </c>
      <c r="D23" s="336" t="str">
        <f>HYPERLINK("https://www.ebay.com/sch/i.html?_from=R40&amp;_nkw=T480s+-lot+-docking&amp;_sacat=177&amp;LH_TitleDesc=0&amp;_sop=15&amp;LH_Complete=1&amp;LH_Sold=1&amp;LH_TitleDesc=0&amp;rt=nc&amp;LH_PrefLoc=2","T480s")</f>
        <v>T480s</v>
      </c>
      <c r="E23" s="337">
        <v>330.0</v>
      </c>
      <c r="F23" s="338">
        <v>445.0</v>
      </c>
      <c r="G23" s="338">
        <v>560.0</v>
      </c>
      <c r="H23" s="339"/>
      <c r="I23" s="340" t="s">
        <v>99</v>
      </c>
      <c r="J23" s="341" t="s">
        <v>101</v>
      </c>
      <c r="K23" s="342">
        <v>380.0</v>
      </c>
      <c r="L23" s="342">
        <v>550.0</v>
      </c>
      <c r="M23" s="342">
        <v>680.0</v>
      </c>
      <c r="N23" s="342">
        <v>680.0</v>
      </c>
      <c r="O23" s="343"/>
      <c r="P23" s="344" t="s">
        <v>102</v>
      </c>
      <c r="Q23" s="337">
        <v>460.0</v>
      </c>
      <c r="R23" s="337">
        <v>530.0</v>
      </c>
      <c r="S23" s="337">
        <v>700.0</v>
      </c>
      <c r="T23" s="343"/>
      <c r="U23" s="345" t="s">
        <v>103</v>
      </c>
      <c r="V23" s="337">
        <v>365.0</v>
      </c>
      <c r="W23" s="337">
        <v>500.0</v>
      </c>
      <c r="X23" s="338">
        <v>610.0</v>
      </c>
      <c r="Y23" s="346"/>
      <c r="Z23" s="347" t="s">
        <v>104</v>
      </c>
      <c r="AA23" s="348" t="s">
        <v>105</v>
      </c>
      <c r="AB23" s="349">
        <v>710.0</v>
      </c>
      <c r="AC23" s="349" t="s">
        <v>106</v>
      </c>
      <c r="AD23" s="350">
        <v>1010.0</v>
      </c>
      <c r="AE23" s="351"/>
      <c r="AF23" s="352" t="s">
        <v>107</v>
      </c>
      <c r="AG23" s="353"/>
      <c r="AH23" s="352" t="s">
        <v>108</v>
      </c>
      <c r="AI23" s="354"/>
      <c r="AJ23" s="352" t="s">
        <v>109</v>
      </c>
      <c r="AK23" s="355"/>
    </row>
    <row r="24">
      <c r="A24" s="356" t="s">
        <v>110</v>
      </c>
      <c r="B24" s="356" t="s">
        <v>111</v>
      </c>
      <c r="C24" s="357">
        <v>2019.0</v>
      </c>
      <c r="D24" s="358" t="str">
        <f>HYPERLINK("https://www.ebay.com/sch/i.html?_from=R40&amp;_nkw=T490s&amp;_sacat=177&amp;LH_TitleDesc=0&amp;_sop=15&amp;LH_Complete=1&amp;LH_Sold=1&amp;rt=nc&amp;LH_PrefLoc=2","T490s")</f>
        <v>T490s</v>
      </c>
      <c r="E24" s="359">
        <v>430.0</v>
      </c>
      <c r="F24" s="359">
        <v>640.0</v>
      </c>
      <c r="G24" s="359">
        <v>850.0</v>
      </c>
      <c r="H24" s="360"/>
      <c r="I24" s="361" t="s">
        <v>110</v>
      </c>
      <c r="J24" s="362" t="s">
        <v>112</v>
      </c>
      <c r="K24" s="359">
        <v>420.0</v>
      </c>
      <c r="L24" s="363">
        <v>696.0</v>
      </c>
      <c r="M24" s="364">
        <v>950.0</v>
      </c>
      <c r="N24" s="364">
        <v>950.0</v>
      </c>
      <c r="O24" s="360"/>
      <c r="P24" s="365"/>
      <c r="Q24" s="364"/>
      <c r="R24" s="364"/>
      <c r="S24" s="364"/>
      <c r="T24" s="366"/>
      <c r="U24" s="367" t="s">
        <v>113</v>
      </c>
      <c r="V24" s="364">
        <v>505.0</v>
      </c>
      <c r="W24" s="364">
        <v>650.0</v>
      </c>
      <c r="X24" s="359">
        <v>805.0</v>
      </c>
      <c r="Y24" s="368"/>
      <c r="Z24" s="369" t="s">
        <v>114</v>
      </c>
      <c r="AA24" s="370" t="s">
        <v>115</v>
      </c>
      <c r="AB24" s="371">
        <v>920.0</v>
      </c>
      <c r="AC24" s="371" t="s">
        <v>116</v>
      </c>
      <c r="AD24" s="372">
        <v>1350.0</v>
      </c>
      <c r="AE24" s="373"/>
      <c r="AF24" s="374" t="s">
        <v>117</v>
      </c>
      <c r="AG24" s="375"/>
      <c r="AH24" s="374" t="s">
        <v>118</v>
      </c>
      <c r="AI24" s="375"/>
      <c r="AJ24" s="374" t="s">
        <v>119</v>
      </c>
      <c r="AK24" s="376"/>
    </row>
    <row r="25">
      <c r="A25" s="377"/>
      <c r="B25" s="378" t="s">
        <v>120</v>
      </c>
      <c r="C25" s="379"/>
      <c r="D25" s="380" t="str">
        <f>HYPERLINK("https://www.ebay.com/sch/i.html?_from=R40&amp;_trksid=p2334524.m570.l1313.TR1.TRC0.A0.H0.XT495s.TRS0&amp;_nkw=T495s&amp;_sacat=177&amp;LH_TitleDesc=0&amp;LH_PrefLoc=2&amp;_sop=15&amp;_osacat=177&amp;_odkw=T490s+i7&amp;LH_Complete=1&amp;rt=nc&amp;LH_Sold=1","T495s")</f>
        <v>T495s</v>
      </c>
      <c r="E25" s="381">
        <v>450.0</v>
      </c>
      <c r="F25" s="381">
        <v>525.0</v>
      </c>
      <c r="G25" s="381">
        <v>670.0</v>
      </c>
      <c r="H25" s="382"/>
      <c r="I25" s="361" t="s">
        <v>121</v>
      </c>
      <c r="J25" s="362" t="s">
        <v>122</v>
      </c>
      <c r="K25" s="359">
        <v>630.0</v>
      </c>
      <c r="L25" s="363">
        <v>800.0</v>
      </c>
      <c r="M25" s="364">
        <v>1000.0</v>
      </c>
      <c r="N25" s="364">
        <v>1000.0</v>
      </c>
      <c r="O25" s="360"/>
      <c r="P25" s="365"/>
      <c r="Q25" s="364"/>
      <c r="R25" s="364"/>
      <c r="S25" s="364"/>
      <c r="T25" s="366"/>
      <c r="U25" s="367" t="s">
        <v>123</v>
      </c>
      <c r="V25" s="364">
        <v>750.0</v>
      </c>
      <c r="W25" s="364">
        <v>950.0</v>
      </c>
      <c r="X25" s="359">
        <v>1150.0</v>
      </c>
      <c r="Y25" s="368"/>
      <c r="Z25" s="383"/>
      <c r="AA25" s="384"/>
      <c r="AB25" s="371"/>
      <c r="AC25" s="371"/>
      <c r="AD25" s="372"/>
      <c r="AE25" s="373"/>
      <c r="AF25" s="374" t="s">
        <v>124</v>
      </c>
      <c r="AG25" s="375"/>
      <c r="AH25" s="375"/>
      <c r="AI25" s="375"/>
      <c r="AJ25" s="374" t="s">
        <v>125</v>
      </c>
      <c r="AK25" s="376"/>
    </row>
    <row r="26">
      <c r="A26" s="385" t="s">
        <v>121</v>
      </c>
      <c r="B26" s="386" t="s">
        <v>126</v>
      </c>
      <c r="C26" s="387">
        <v>2020.0</v>
      </c>
      <c r="D26" s="388" t="s">
        <v>127</v>
      </c>
      <c r="E26" s="389">
        <v>550.0</v>
      </c>
      <c r="F26" s="390">
        <v>750.0</v>
      </c>
      <c r="G26" s="390">
        <v>1040.0</v>
      </c>
      <c r="H26" s="391"/>
      <c r="I26" s="392" t="s">
        <v>121</v>
      </c>
      <c r="J26" s="393" t="s">
        <v>128</v>
      </c>
      <c r="K26" s="389">
        <v>800.0</v>
      </c>
      <c r="L26" s="389">
        <v>1070.0</v>
      </c>
      <c r="M26" s="389">
        <v>1350.0</v>
      </c>
      <c r="N26" s="389">
        <v>1350.0</v>
      </c>
      <c r="O26" s="394"/>
      <c r="P26" s="395"/>
      <c r="Q26" s="389"/>
      <c r="R26" s="389"/>
      <c r="S26" s="389"/>
      <c r="T26" s="394"/>
      <c r="U26" s="396" t="s">
        <v>129</v>
      </c>
      <c r="V26" s="389">
        <v>710.0</v>
      </c>
      <c r="W26" s="389">
        <v>850.0</v>
      </c>
      <c r="X26" s="390">
        <v>1171.0</v>
      </c>
      <c r="Y26" s="397"/>
      <c r="Z26" s="398" t="s">
        <v>114</v>
      </c>
      <c r="AA26" s="399" t="s">
        <v>130</v>
      </c>
      <c r="AB26" s="400">
        <v>1160.0</v>
      </c>
      <c r="AC26" s="400" t="s">
        <v>131</v>
      </c>
      <c r="AD26" s="401">
        <v>1750.0</v>
      </c>
      <c r="AE26" s="402"/>
      <c r="AF26" s="403" t="s">
        <v>132</v>
      </c>
      <c r="AG26" s="404"/>
      <c r="AH26" s="404"/>
      <c r="AI26" s="404"/>
      <c r="AJ26" s="405"/>
      <c r="AK26" s="405"/>
    </row>
    <row r="27">
      <c r="A27" s="406" t="s">
        <v>133</v>
      </c>
      <c r="B27" s="407" t="s">
        <v>134</v>
      </c>
      <c r="C27" s="408"/>
      <c r="D27" s="409" t="s">
        <v>135</v>
      </c>
      <c r="E27" s="410">
        <v>700.0</v>
      </c>
      <c r="F27" s="410">
        <v>850.0</v>
      </c>
      <c r="G27" s="410">
        <v>1000.0</v>
      </c>
      <c r="H27" s="411"/>
      <c r="I27" s="412"/>
      <c r="J27" s="395"/>
      <c r="K27" s="389"/>
      <c r="L27" s="389"/>
      <c r="M27" s="389"/>
      <c r="N27" s="389"/>
      <c r="O27" s="394"/>
      <c r="P27" s="395"/>
      <c r="Q27" s="389"/>
      <c r="R27" s="389"/>
      <c r="S27" s="389"/>
      <c r="T27" s="394"/>
      <c r="U27" s="413"/>
      <c r="V27" s="414"/>
      <c r="W27" s="414"/>
      <c r="X27" s="412"/>
      <c r="Y27" s="391"/>
      <c r="Z27" s="415"/>
      <c r="AA27" s="416"/>
      <c r="AB27" s="400"/>
      <c r="AC27" s="400"/>
      <c r="AD27" s="417"/>
      <c r="AE27" s="418"/>
      <c r="AF27" s="419" t="s">
        <v>136</v>
      </c>
      <c r="AG27" s="420"/>
      <c r="AH27" s="420"/>
      <c r="AI27" s="420"/>
      <c r="AJ27" s="421"/>
      <c r="AK27" s="421"/>
    </row>
    <row r="28">
      <c r="A28" s="422" t="s">
        <v>110</v>
      </c>
      <c r="B28" s="423" t="s">
        <v>137</v>
      </c>
      <c r="C28" s="424">
        <v>2021.0</v>
      </c>
      <c r="D28" s="425" t="s">
        <v>138</v>
      </c>
      <c r="E28" s="426">
        <v>850.0</v>
      </c>
      <c r="F28" s="426">
        <v>1080.0</v>
      </c>
      <c r="G28" s="426">
        <v>1300.0</v>
      </c>
      <c r="H28" s="427"/>
      <c r="I28" s="428" t="s">
        <v>110</v>
      </c>
      <c r="J28" s="429" t="s">
        <v>139</v>
      </c>
      <c r="K28" s="426">
        <v>1040.0</v>
      </c>
      <c r="L28" s="426">
        <v>1520.0</v>
      </c>
      <c r="M28" s="426">
        <v>1844.0</v>
      </c>
      <c r="N28" s="426">
        <v>1844.0</v>
      </c>
      <c r="O28" s="427"/>
      <c r="P28" s="430" t="s">
        <v>140</v>
      </c>
      <c r="Q28" s="426">
        <v>800.0</v>
      </c>
      <c r="R28" s="426">
        <v>1180.0</v>
      </c>
      <c r="S28" s="426">
        <v>1120.0</v>
      </c>
      <c r="T28" s="431"/>
      <c r="U28" s="432" t="s">
        <v>141</v>
      </c>
      <c r="V28" s="426">
        <v>910.0</v>
      </c>
      <c r="W28" s="426">
        <v>1440.0</v>
      </c>
      <c r="X28" s="426">
        <v>2050.0</v>
      </c>
      <c r="Y28" s="433"/>
      <c r="Z28" s="434" t="s">
        <v>142</v>
      </c>
      <c r="AA28" s="435" t="s">
        <v>143</v>
      </c>
      <c r="AB28" s="436">
        <v>1700.0</v>
      </c>
      <c r="AC28" s="436" t="s">
        <v>144</v>
      </c>
      <c r="AD28" s="437">
        <v>2800.0</v>
      </c>
      <c r="AE28" s="438"/>
      <c r="AF28" s="439"/>
      <c r="AG28" s="440"/>
      <c r="AH28" s="440"/>
      <c r="AI28" s="440"/>
      <c r="AJ28" s="441"/>
      <c r="AK28" s="441"/>
    </row>
    <row r="29">
      <c r="A29" s="442" t="s">
        <v>145</v>
      </c>
      <c r="B29" s="443" t="s">
        <v>146</v>
      </c>
      <c r="C29" s="444"/>
      <c r="D29" s="445" t="s">
        <v>147</v>
      </c>
      <c r="E29" s="446">
        <v>950.0</v>
      </c>
      <c r="F29" s="446">
        <v>1300.0</v>
      </c>
      <c r="G29" s="446">
        <v>1400.0</v>
      </c>
      <c r="H29" s="447"/>
      <c r="I29" s="448"/>
      <c r="J29" s="448" t="s">
        <v>148</v>
      </c>
      <c r="K29" s="426">
        <v>975.0</v>
      </c>
      <c r="L29" s="426">
        <v>1150.0</v>
      </c>
      <c r="M29" s="426">
        <v>1350.0</v>
      </c>
      <c r="N29" s="426">
        <v>1350.0</v>
      </c>
      <c r="O29" s="427"/>
      <c r="P29" s="449"/>
      <c r="Q29" s="433"/>
      <c r="R29" s="433"/>
      <c r="S29" s="433"/>
      <c r="T29" s="431"/>
      <c r="U29" s="432" t="s">
        <v>149</v>
      </c>
      <c r="V29" s="426">
        <v>915.0</v>
      </c>
      <c r="W29" s="426">
        <v>1120.0</v>
      </c>
      <c r="X29" s="426">
        <v>1344.0</v>
      </c>
      <c r="Y29" s="433"/>
      <c r="Z29" s="450"/>
      <c r="AA29" s="451"/>
      <c r="AB29" s="452"/>
      <c r="AC29" s="451"/>
      <c r="AD29" s="453"/>
      <c r="AE29" s="451"/>
      <c r="AF29" s="454" t="s">
        <v>150</v>
      </c>
      <c r="AG29" s="455" t="s">
        <v>151</v>
      </c>
      <c r="AH29" s="456">
        <v>935.0</v>
      </c>
      <c r="AI29" s="456">
        <v>1395.0</v>
      </c>
      <c r="AJ29" s="456">
        <v>1822.0</v>
      </c>
      <c r="AK29" s="457"/>
    </row>
    <row r="30">
      <c r="A30" s="458"/>
      <c r="B30" s="459"/>
      <c r="C30" s="459"/>
      <c r="D30" s="459"/>
      <c r="E30" s="460"/>
      <c r="F30" s="459"/>
      <c r="G30" s="459"/>
      <c r="H30" s="459"/>
      <c r="I30" s="459"/>
      <c r="J30" s="460"/>
      <c r="K30" s="459"/>
      <c r="L30" s="459"/>
      <c r="M30" s="459"/>
      <c r="N30" s="459"/>
      <c r="O30" s="459"/>
      <c r="P30" s="459"/>
      <c r="Q30" s="459"/>
      <c r="R30" s="459"/>
      <c r="S30" s="459"/>
      <c r="T30" s="461"/>
      <c r="U30" s="459"/>
      <c r="V30" s="459"/>
      <c r="W30" s="459"/>
      <c r="X30" s="459"/>
      <c r="Y30" s="459"/>
      <c r="Z30" s="460"/>
      <c r="AA30" s="459"/>
      <c r="AB30" s="459"/>
      <c r="AC30" s="459"/>
      <c r="AD30" s="458"/>
      <c r="AE30" s="459"/>
      <c r="AF30" s="459"/>
      <c r="AG30" s="459"/>
      <c r="AH30" s="459"/>
      <c r="AI30" s="459"/>
      <c r="AJ30" s="459"/>
      <c r="AK30" s="459"/>
    </row>
    <row r="31">
      <c r="A31" s="458"/>
      <c r="B31" s="462"/>
      <c r="C31" s="463"/>
      <c r="D31" s="462"/>
      <c r="E31" s="462"/>
      <c r="F31" s="459"/>
      <c r="G31" s="462"/>
      <c r="H31" s="459"/>
      <c r="I31" s="464"/>
      <c r="J31" s="465"/>
      <c r="K31" s="466"/>
      <c r="L31" s="467"/>
      <c r="M31" s="468"/>
      <c r="N31" s="467"/>
      <c r="O31" s="467"/>
      <c r="P31" s="466"/>
      <c r="Q31" s="467"/>
      <c r="R31" s="467"/>
      <c r="S31" s="469"/>
      <c r="T31" s="470"/>
      <c r="U31" s="471"/>
      <c r="V31" s="472"/>
      <c r="W31" s="473"/>
      <c r="X31" s="474"/>
      <c r="Y31" s="475"/>
      <c r="Z31" s="476" t="s">
        <v>152</v>
      </c>
      <c r="AA31" s="475"/>
      <c r="AB31" s="477" t="s">
        <v>153</v>
      </c>
      <c r="AC31" s="478"/>
      <c r="AD31" s="479" t="s">
        <v>154</v>
      </c>
      <c r="AE31" s="479"/>
      <c r="AF31" s="480" t="s">
        <v>155</v>
      </c>
      <c r="AG31" s="480"/>
      <c r="AH31" s="481" t="s">
        <v>156</v>
      </c>
      <c r="AI31" s="482"/>
      <c r="AJ31" s="475"/>
      <c r="AK31" s="475"/>
    </row>
    <row r="32">
      <c r="A32" s="483"/>
      <c r="B32" s="483" t="s">
        <v>157</v>
      </c>
      <c r="C32" s="484" t="s">
        <v>158</v>
      </c>
      <c r="D32" s="483" t="s">
        <v>159</v>
      </c>
      <c r="E32" s="483"/>
      <c r="F32" s="483" t="s">
        <v>160</v>
      </c>
      <c r="G32" s="483"/>
      <c r="H32" s="485"/>
      <c r="I32" s="485"/>
      <c r="J32" s="485"/>
      <c r="K32" s="486"/>
      <c r="L32" s="487" t="s">
        <v>161</v>
      </c>
      <c r="M32" s="488" t="s">
        <v>162</v>
      </c>
      <c r="N32" s="489" t="s">
        <v>163</v>
      </c>
      <c r="O32" s="489"/>
      <c r="P32" s="489"/>
      <c r="Q32" s="489"/>
      <c r="R32" s="490" t="s">
        <v>164</v>
      </c>
      <c r="S32" s="491"/>
      <c r="T32" s="492"/>
      <c r="U32" s="493"/>
      <c r="V32" s="494"/>
      <c r="W32" s="495"/>
      <c r="X32" s="496"/>
      <c r="Y32" s="496" t="s">
        <v>165</v>
      </c>
      <c r="Z32" s="497"/>
      <c r="AA32" s="498"/>
      <c r="AB32" s="499"/>
      <c r="AC32" s="498"/>
      <c r="AD32" s="500" t="s">
        <v>166</v>
      </c>
      <c r="AE32" s="498"/>
      <c r="AF32" s="498"/>
      <c r="AG32" s="498"/>
      <c r="AH32" s="501" t="s">
        <v>167</v>
      </c>
      <c r="AI32" s="502"/>
      <c r="AJ32" s="496"/>
      <c r="AK32" s="496"/>
    </row>
    <row r="33">
      <c r="A33" s="483"/>
      <c r="B33" s="483" t="s">
        <v>168</v>
      </c>
      <c r="C33" s="484" t="s">
        <v>169</v>
      </c>
      <c r="D33" s="483" t="s">
        <v>170</v>
      </c>
      <c r="E33" s="483" t="s">
        <v>171</v>
      </c>
      <c r="F33" s="483" t="s">
        <v>172</v>
      </c>
      <c r="G33" s="483" t="s">
        <v>26</v>
      </c>
      <c r="H33" s="485"/>
      <c r="I33" s="485"/>
      <c r="J33" s="485"/>
      <c r="K33" s="503"/>
      <c r="L33" s="504" t="s">
        <v>173</v>
      </c>
      <c r="M33" s="505" t="s">
        <v>174</v>
      </c>
      <c r="N33" s="506"/>
      <c r="O33" s="506"/>
      <c r="P33" s="506"/>
      <c r="Q33" s="506"/>
      <c r="R33" s="506"/>
      <c r="S33" s="507"/>
      <c r="T33" s="507"/>
      <c r="U33" s="507"/>
      <c r="V33" s="508"/>
      <c r="W33" s="495"/>
      <c r="X33" s="496"/>
      <c r="Y33" s="496"/>
      <c r="Z33" s="497"/>
      <c r="AA33" s="498"/>
      <c r="AB33" s="499"/>
      <c r="AC33" s="498"/>
      <c r="AD33" s="509" t="s">
        <v>175</v>
      </c>
      <c r="AE33" s="498"/>
      <c r="AF33" s="510"/>
      <c r="AG33" s="498"/>
      <c r="AH33" s="511" t="s">
        <v>176</v>
      </c>
      <c r="AI33" s="502"/>
      <c r="AJ33" s="496"/>
      <c r="AK33" s="496"/>
    </row>
    <row r="34">
      <c r="A34" s="512"/>
      <c r="B34" s="512">
        <v>2.0</v>
      </c>
      <c r="C34" s="513"/>
      <c r="D34" s="512" t="s">
        <v>177</v>
      </c>
      <c r="E34" s="514" t="s">
        <v>178</v>
      </c>
      <c r="F34" s="512" t="s">
        <v>179</v>
      </c>
      <c r="G34" s="515" t="s">
        <v>23</v>
      </c>
      <c r="H34" s="516"/>
      <c r="I34" s="516"/>
      <c r="J34" s="516"/>
      <c r="K34" s="517"/>
      <c r="L34" s="518" t="s">
        <v>180</v>
      </c>
      <c r="M34" s="519"/>
      <c r="N34" s="520" t="s">
        <v>181</v>
      </c>
      <c r="O34" s="519"/>
      <c r="P34" s="521"/>
      <c r="Q34" s="519"/>
      <c r="R34" s="521"/>
      <c r="S34" s="521"/>
      <c r="T34" s="521"/>
      <c r="U34" s="519"/>
      <c r="V34" s="522"/>
      <c r="W34" s="495"/>
      <c r="X34" s="523"/>
      <c r="Y34" s="496"/>
      <c r="Z34" s="524"/>
      <c r="AA34" s="498"/>
      <c r="AB34" s="525"/>
      <c r="AC34" s="498"/>
      <c r="AD34" s="526" t="s">
        <v>182</v>
      </c>
      <c r="AE34" s="498"/>
      <c r="AF34" s="498"/>
      <c r="AG34" s="498"/>
      <c r="AH34" s="527" t="s">
        <v>183</v>
      </c>
      <c r="AI34" s="498"/>
      <c r="AJ34" s="498"/>
      <c r="AK34" s="498"/>
    </row>
    <row r="35">
      <c r="A35" s="528"/>
      <c r="B35" s="528">
        <v>2.0</v>
      </c>
      <c r="C35" s="528"/>
      <c r="D35" s="528" t="s">
        <v>177</v>
      </c>
      <c r="E35" s="528" t="s">
        <v>184</v>
      </c>
      <c r="F35" s="528" t="s">
        <v>185</v>
      </c>
      <c r="G35" s="529" t="s">
        <v>186</v>
      </c>
      <c r="H35" s="530"/>
      <c r="I35" s="530"/>
      <c r="J35" s="530"/>
      <c r="K35" s="531"/>
      <c r="L35" s="532" t="s">
        <v>187</v>
      </c>
      <c r="M35" s="533"/>
      <c r="N35" s="534" t="s">
        <v>188</v>
      </c>
      <c r="O35" s="535"/>
      <c r="P35" s="536"/>
      <c r="Q35" s="536"/>
      <c r="R35" s="536" t="s">
        <v>39</v>
      </c>
      <c r="S35" s="537"/>
      <c r="T35" s="535"/>
      <c r="U35" s="536"/>
      <c r="V35" s="538"/>
      <c r="W35" s="539"/>
      <c r="X35" s="539"/>
      <c r="Y35" s="540" t="s">
        <v>189</v>
      </c>
      <c r="Z35" s="541" t="s">
        <v>190</v>
      </c>
      <c r="AA35" s="542"/>
      <c r="AB35" s="539"/>
      <c r="AC35" s="539"/>
      <c r="AD35" s="543" t="s">
        <v>191</v>
      </c>
      <c r="AE35" s="544"/>
      <c r="AF35" s="544"/>
      <c r="AG35" s="544"/>
      <c r="AH35" s="545" t="s">
        <v>192</v>
      </c>
      <c r="AI35" s="544"/>
      <c r="AJ35" s="539"/>
      <c r="AK35" s="539"/>
    </row>
    <row r="36">
      <c r="A36" s="546"/>
      <c r="B36" s="546">
        <v>1.0</v>
      </c>
      <c r="C36" s="546" t="s">
        <v>193</v>
      </c>
      <c r="D36" s="546" t="s">
        <v>194</v>
      </c>
      <c r="E36" s="546" t="s">
        <v>195</v>
      </c>
      <c r="F36" s="546" t="s">
        <v>196</v>
      </c>
      <c r="G36" s="547" t="s">
        <v>197</v>
      </c>
      <c r="H36" s="548"/>
      <c r="I36" s="548"/>
      <c r="J36" s="548"/>
      <c r="K36" s="549"/>
      <c r="L36" s="550" t="s">
        <v>198</v>
      </c>
      <c r="M36" s="551"/>
      <c r="N36" s="520" t="s">
        <v>199</v>
      </c>
      <c r="O36" s="552"/>
      <c r="P36" s="553"/>
      <c r="Q36" s="521"/>
      <c r="R36" s="551" t="s">
        <v>200</v>
      </c>
      <c r="S36" s="519"/>
      <c r="T36" s="519"/>
      <c r="U36" s="521"/>
      <c r="V36" s="522"/>
      <c r="W36" s="542"/>
      <c r="X36" s="540"/>
      <c r="Y36" s="539"/>
      <c r="Z36" s="554" t="s">
        <v>201</v>
      </c>
      <c r="AA36" s="539"/>
      <c r="AB36" s="542"/>
      <c r="AC36" s="539"/>
      <c r="AD36" s="543" t="s">
        <v>175</v>
      </c>
      <c r="AE36" s="544"/>
      <c r="AF36" s="544"/>
      <c r="AG36" s="544"/>
      <c r="AH36" s="545" t="s">
        <v>176</v>
      </c>
      <c r="AI36" s="555"/>
      <c r="AJ36" s="556"/>
      <c r="AK36" s="556"/>
    </row>
    <row r="37">
      <c r="A37" s="528"/>
      <c r="B37" s="528">
        <v>2.0</v>
      </c>
      <c r="C37" s="557"/>
      <c r="D37" s="528" t="s">
        <v>202</v>
      </c>
      <c r="E37" s="558" t="s">
        <v>184</v>
      </c>
      <c r="F37" s="528" t="s">
        <v>185</v>
      </c>
      <c r="G37" s="529" t="s">
        <v>39</v>
      </c>
      <c r="H37" s="530"/>
      <c r="I37" s="530"/>
      <c r="J37" s="530"/>
      <c r="K37" s="559"/>
      <c r="L37" s="560" t="s">
        <v>203</v>
      </c>
      <c r="M37" s="561"/>
      <c r="N37" s="562" t="s">
        <v>71</v>
      </c>
      <c r="O37" s="563"/>
      <c r="P37" s="562"/>
      <c r="Q37" s="561"/>
      <c r="R37" s="564"/>
      <c r="S37" s="562"/>
      <c r="T37" s="562"/>
      <c r="U37" s="562"/>
      <c r="V37" s="565"/>
      <c r="W37" s="539"/>
      <c r="X37" s="556"/>
      <c r="Y37" s="540"/>
      <c r="Z37" s="566"/>
      <c r="AA37" s="542"/>
      <c r="AB37" s="539"/>
      <c r="AC37" s="539"/>
      <c r="AD37" s="567" t="s">
        <v>204</v>
      </c>
      <c r="AE37" s="544"/>
      <c r="AF37" s="544"/>
      <c r="AG37" s="544"/>
      <c r="AH37" s="545" t="s">
        <v>205</v>
      </c>
      <c r="AI37" s="555"/>
      <c r="AJ37" s="556"/>
      <c r="AK37" s="556"/>
    </row>
    <row r="38">
      <c r="A38" s="528"/>
      <c r="B38" s="528">
        <v>2.0</v>
      </c>
      <c r="C38" s="528"/>
      <c r="D38" s="528" t="s">
        <v>202</v>
      </c>
      <c r="E38" s="528" t="s">
        <v>184</v>
      </c>
      <c r="F38" s="528" t="s">
        <v>206</v>
      </c>
      <c r="G38" s="529" t="s">
        <v>45</v>
      </c>
      <c r="H38" s="530"/>
      <c r="I38" s="530"/>
      <c r="J38" s="530"/>
      <c r="K38" s="568"/>
      <c r="L38" s="569" t="s">
        <v>207</v>
      </c>
      <c r="M38" s="570"/>
      <c r="N38" s="571" t="s">
        <v>208</v>
      </c>
      <c r="O38" s="572"/>
      <c r="P38" s="573"/>
      <c r="Q38" s="570"/>
      <c r="R38" s="570" t="s">
        <v>209</v>
      </c>
      <c r="S38" s="574"/>
      <c r="T38" s="575"/>
      <c r="U38" s="576"/>
      <c r="V38" s="577"/>
      <c r="W38" s="578"/>
      <c r="X38" s="578"/>
      <c r="Y38" s="579" t="s">
        <v>210</v>
      </c>
      <c r="Z38" s="580" t="s">
        <v>211</v>
      </c>
      <c r="AA38" s="578"/>
      <c r="AB38" s="383"/>
      <c r="AC38" s="578"/>
      <c r="AD38" s="581" t="s">
        <v>212</v>
      </c>
      <c r="AE38" s="582"/>
      <c r="AF38" s="582"/>
      <c r="AG38" s="582"/>
      <c r="AH38" s="582"/>
      <c r="AI38" s="582"/>
      <c r="AJ38" s="578"/>
      <c r="AK38" s="578"/>
    </row>
    <row r="39">
      <c r="A39" s="528"/>
      <c r="B39" s="528">
        <v>2.0</v>
      </c>
      <c r="C39" s="528"/>
      <c r="D39" s="528" t="s">
        <v>202</v>
      </c>
      <c r="E39" s="528" t="s">
        <v>184</v>
      </c>
      <c r="F39" s="528" t="s">
        <v>213</v>
      </c>
      <c r="G39" s="529" t="s">
        <v>181</v>
      </c>
      <c r="H39" s="583"/>
      <c r="I39" s="583"/>
      <c r="J39" s="583"/>
      <c r="K39" s="584"/>
      <c r="L39" s="569"/>
      <c r="M39" s="585"/>
      <c r="N39" s="586" t="s">
        <v>214</v>
      </c>
      <c r="O39" s="587"/>
      <c r="P39" s="588"/>
      <c r="Q39" s="589"/>
      <c r="R39" s="585" t="s">
        <v>215</v>
      </c>
      <c r="S39" s="589"/>
      <c r="T39" s="576"/>
      <c r="U39" s="590"/>
      <c r="V39" s="577"/>
      <c r="W39" s="591"/>
      <c r="X39" s="591"/>
      <c r="Y39" s="592" t="s">
        <v>216</v>
      </c>
      <c r="Z39" s="591"/>
      <c r="AA39" s="593"/>
      <c r="AB39" s="594"/>
      <c r="AC39" s="595"/>
      <c r="AD39" s="595"/>
      <c r="AE39" s="595"/>
      <c r="AF39" s="595"/>
      <c r="AG39" s="595"/>
      <c r="AH39" s="595"/>
      <c r="AI39" s="591"/>
      <c r="AJ39" s="591"/>
      <c r="AK39" s="591"/>
    </row>
    <row r="40">
      <c r="A40" s="596"/>
      <c r="B40" s="596">
        <v>1.0</v>
      </c>
      <c r="C40" s="596" t="s">
        <v>217</v>
      </c>
      <c r="D40" s="596" t="s">
        <v>218</v>
      </c>
      <c r="E40" s="596" t="s">
        <v>219</v>
      </c>
      <c r="F40" s="596" t="s">
        <v>220</v>
      </c>
      <c r="G40" s="597" t="s">
        <v>221</v>
      </c>
      <c r="H40" s="598"/>
      <c r="I40" s="598"/>
      <c r="J40" s="598"/>
      <c r="K40" s="584"/>
      <c r="L40" s="569" t="s">
        <v>222</v>
      </c>
      <c r="M40" s="585"/>
      <c r="N40" s="586" t="s">
        <v>223</v>
      </c>
      <c r="O40" s="599"/>
      <c r="P40" s="588"/>
      <c r="Q40" s="589"/>
      <c r="R40" s="585" t="s">
        <v>224</v>
      </c>
      <c r="S40" s="589"/>
      <c r="T40" s="576"/>
      <c r="U40" s="590"/>
      <c r="V40" s="577"/>
      <c r="W40" s="591"/>
      <c r="X40" s="591"/>
      <c r="Y40" s="600" t="s">
        <v>225</v>
      </c>
      <c r="Z40" s="591"/>
      <c r="AA40" s="593"/>
      <c r="AB40" s="601"/>
      <c r="AC40" s="593"/>
      <c r="AD40" s="602" t="s">
        <v>226</v>
      </c>
      <c r="AE40" s="591"/>
      <c r="AF40" s="595"/>
      <c r="AG40" s="595"/>
      <c r="AH40" s="595"/>
      <c r="AI40" s="591"/>
      <c r="AJ40" s="591"/>
      <c r="AK40" s="591"/>
    </row>
    <row r="41">
      <c r="A41" s="603"/>
      <c r="B41" s="603">
        <v>2.0</v>
      </c>
      <c r="C41" s="603"/>
      <c r="D41" s="603" t="s">
        <v>227</v>
      </c>
      <c r="E41" s="603" t="s">
        <v>219</v>
      </c>
      <c r="F41" s="603" t="s">
        <v>228</v>
      </c>
      <c r="G41" s="604" t="s">
        <v>229</v>
      </c>
      <c r="H41" s="605"/>
      <c r="I41" s="605"/>
      <c r="J41" s="605"/>
      <c r="K41" s="606"/>
      <c r="L41" s="607" t="s">
        <v>230</v>
      </c>
      <c r="M41" s="608"/>
      <c r="N41" s="571" t="s">
        <v>231</v>
      </c>
      <c r="O41" s="572"/>
      <c r="P41" s="573"/>
      <c r="Q41" s="577"/>
      <c r="R41" s="570" t="s">
        <v>232</v>
      </c>
      <c r="S41" s="577"/>
      <c r="T41" s="609"/>
      <c r="U41" s="609"/>
      <c r="V41" s="577"/>
      <c r="W41" s="415"/>
      <c r="X41" s="415"/>
      <c r="Y41" s="610" t="s">
        <v>233</v>
      </c>
      <c r="Z41" s="611"/>
      <c r="AA41" s="612"/>
      <c r="AB41" s="613"/>
      <c r="AC41" s="614"/>
      <c r="AD41" s="615" t="s">
        <v>234</v>
      </c>
      <c r="AE41" s="614"/>
      <c r="AF41" s="614"/>
      <c r="AG41" s="614"/>
      <c r="AH41" s="614"/>
      <c r="AI41" s="415"/>
      <c r="AJ41" s="415"/>
      <c r="AK41" s="415"/>
    </row>
    <row r="42">
      <c r="A42" s="603"/>
      <c r="B42" s="603">
        <v>2.0</v>
      </c>
      <c r="C42" s="603"/>
      <c r="D42" s="616" t="s">
        <v>227</v>
      </c>
      <c r="E42" s="617" t="s">
        <v>219</v>
      </c>
      <c r="F42" s="603" t="s">
        <v>235</v>
      </c>
      <c r="G42" s="604" t="s">
        <v>130</v>
      </c>
      <c r="H42" s="598"/>
      <c r="I42" s="598"/>
      <c r="J42" s="598"/>
      <c r="K42" s="618"/>
      <c r="L42" s="619" t="s">
        <v>236</v>
      </c>
      <c r="M42" s="620"/>
      <c r="N42" s="621"/>
      <c r="O42" s="622"/>
      <c r="P42" s="621"/>
      <c r="Q42" s="621"/>
      <c r="R42" s="623" t="s">
        <v>237</v>
      </c>
      <c r="S42" s="621"/>
      <c r="T42" s="624"/>
      <c r="U42" s="621"/>
      <c r="V42" s="621"/>
      <c r="W42" s="625"/>
      <c r="X42" s="415"/>
      <c r="Y42" s="625" t="s">
        <v>238</v>
      </c>
      <c r="Z42" s="611"/>
      <c r="AA42" s="626"/>
      <c r="AB42" s="626"/>
      <c r="AC42" s="626"/>
      <c r="AD42" s="627" t="s">
        <v>143</v>
      </c>
      <c r="AE42" s="415"/>
      <c r="AF42" s="614"/>
      <c r="AG42" s="614"/>
      <c r="AH42" s="614"/>
      <c r="AI42" s="614"/>
      <c r="AJ42" s="415"/>
      <c r="AK42" s="415"/>
    </row>
    <row r="43">
      <c r="A43" s="603"/>
      <c r="B43" s="603">
        <v>2.0</v>
      </c>
      <c r="C43" s="603"/>
      <c r="D43" s="616" t="s">
        <v>227</v>
      </c>
      <c r="E43" s="617" t="s">
        <v>219</v>
      </c>
      <c r="F43" s="603" t="s">
        <v>239</v>
      </c>
      <c r="G43" s="604" t="s">
        <v>143</v>
      </c>
      <c r="H43" s="598"/>
      <c r="I43" s="598"/>
      <c r="J43" s="598"/>
      <c r="K43" s="628"/>
      <c r="L43" s="629" t="s">
        <v>240</v>
      </c>
      <c r="M43" s="630"/>
      <c r="N43" s="631"/>
      <c r="O43" s="632"/>
      <c r="P43" s="633"/>
      <c r="Q43" s="632"/>
      <c r="R43" s="634"/>
      <c r="S43" s="632"/>
      <c r="T43" s="635"/>
      <c r="U43" s="636"/>
      <c r="V43" s="636"/>
      <c r="W43" s="637"/>
      <c r="X43" s="637"/>
      <c r="Y43" s="638"/>
      <c r="Z43" s="637"/>
      <c r="AA43" s="639"/>
      <c r="AB43" s="639"/>
      <c r="AC43" s="639"/>
      <c r="AD43" s="640"/>
      <c r="AE43" s="640"/>
      <c r="AF43" s="641"/>
      <c r="AG43" s="641"/>
      <c r="AH43" s="640"/>
      <c r="AI43" s="642"/>
      <c r="AJ43" s="642"/>
      <c r="AK43" s="642"/>
    </row>
    <row r="44">
      <c r="A44" s="643"/>
      <c r="B44" s="643">
        <v>0.0</v>
      </c>
      <c r="C44" s="644" t="s">
        <v>217</v>
      </c>
      <c r="D44" s="645"/>
      <c r="E44" s="643" t="s">
        <v>195</v>
      </c>
      <c r="F44" s="643" t="s">
        <v>206</v>
      </c>
      <c r="G44" s="646" t="s">
        <v>241</v>
      </c>
      <c r="H44" s="647"/>
      <c r="I44" s="647"/>
      <c r="J44" s="647"/>
      <c r="K44" s="648"/>
      <c r="L44" s="629" t="s">
        <v>242</v>
      </c>
      <c r="M44" s="630"/>
      <c r="N44" s="631" t="s">
        <v>243</v>
      </c>
      <c r="O44" s="632"/>
      <c r="P44" s="633"/>
      <c r="Q44" s="632"/>
      <c r="R44" s="634" t="s">
        <v>244</v>
      </c>
      <c r="S44" s="632"/>
      <c r="T44" s="635"/>
      <c r="U44" s="636"/>
      <c r="V44" s="636"/>
      <c r="W44" s="637"/>
      <c r="X44" s="637"/>
      <c r="Y44" s="649"/>
      <c r="Z44" s="637"/>
      <c r="AA44" s="639"/>
      <c r="AB44" s="639"/>
      <c r="AC44" s="639"/>
      <c r="AD44" s="640"/>
      <c r="AE44" s="640"/>
      <c r="AF44" s="641"/>
      <c r="AG44" s="641"/>
      <c r="AH44" s="640"/>
      <c r="AI44" s="642"/>
      <c r="AJ44" s="642"/>
      <c r="AK44" s="642"/>
    </row>
    <row r="45">
      <c r="A45" s="643"/>
      <c r="B45" s="643">
        <v>0.0</v>
      </c>
      <c r="C45" s="643" t="s">
        <v>217</v>
      </c>
      <c r="D45" s="650"/>
      <c r="E45" s="644" t="s">
        <v>195</v>
      </c>
      <c r="F45" s="643" t="s">
        <v>213</v>
      </c>
      <c r="G45" s="646" t="s">
        <v>68</v>
      </c>
      <c r="H45" s="647"/>
      <c r="I45" s="647"/>
      <c r="J45" s="647"/>
      <c r="K45" s="648"/>
      <c r="L45" s="651" t="s">
        <v>245</v>
      </c>
      <c r="M45" s="630"/>
      <c r="N45" s="630"/>
      <c r="O45" s="630"/>
      <c r="P45" s="652"/>
      <c r="Q45" s="653"/>
      <c r="R45" s="654" t="s">
        <v>246</v>
      </c>
      <c r="S45" s="653"/>
      <c r="T45" s="655"/>
      <c r="U45" s="655"/>
      <c r="V45" s="636"/>
      <c r="W45" s="656"/>
      <c r="X45" s="656"/>
      <c r="Y45" s="657"/>
      <c r="Z45" s="656"/>
      <c r="AA45" s="656"/>
      <c r="AB45" s="656"/>
      <c r="AC45" s="656"/>
      <c r="AD45" s="656"/>
      <c r="AE45" s="656"/>
      <c r="AF45" s="656"/>
      <c r="AG45" s="656"/>
      <c r="AH45" s="658"/>
      <c r="AI45" s="658"/>
      <c r="AJ45" s="656"/>
      <c r="AK45" s="656"/>
    </row>
    <row r="46">
      <c r="A46" s="643"/>
      <c r="B46" s="643">
        <v>0.0</v>
      </c>
      <c r="C46" s="643" t="s">
        <v>217</v>
      </c>
      <c r="D46" s="650"/>
      <c r="E46" s="644" t="s">
        <v>247</v>
      </c>
      <c r="F46" s="643" t="s">
        <v>196</v>
      </c>
      <c r="G46" s="646" t="s">
        <v>72</v>
      </c>
      <c r="H46" s="647"/>
      <c r="I46" s="647"/>
      <c r="J46" s="647"/>
      <c r="K46" s="659"/>
      <c r="L46" s="569" t="s">
        <v>248</v>
      </c>
      <c r="M46" s="660"/>
      <c r="N46" s="660" t="s">
        <v>249</v>
      </c>
      <c r="O46" s="599"/>
      <c r="P46" s="589"/>
      <c r="Q46" s="661"/>
      <c r="R46" s="662" t="s">
        <v>250</v>
      </c>
      <c r="S46" s="663"/>
      <c r="T46" s="664"/>
      <c r="U46" s="665"/>
      <c r="V46" s="666"/>
      <c r="W46" s="667"/>
      <c r="X46" s="667"/>
      <c r="Y46" s="667" t="s">
        <v>251</v>
      </c>
      <c r="Z46" s="667" t="s">
        <v>171</v>
      </c>
      <c r="AA46" s="668" t="s">
        <v>252</v>
      </c>
      <c r="AB46" s="656"/>
      <c r="AC46" s="656"/>
      <c r="AD46" s="669" t="s">
        <v>253</v>
      </c>
      <c r="AE46" s="656"/>
      <c r="AF46" s="670" t="s">
        <v>254</v>
      </c>
      <c r="AG46" s="656"/>
      <c r="AH46" s="671" t="s">
        <v>255</v>
      </c>
      <c r="AI46" s="658"/>
      <c r="AJ46" s="656"/>
      <c r="AK46" s="672"/>
    </row>
    <row r="47">
      <c r="A47" s="673"/>
      <c r="B47" s="673">
        <v>0.0</v>
      </c>
      <c r="C47" s="673" t="s">
        <v>177</v>
      </c>
      <c r="D47" s="674"/>
      <c r="E47" s="675" t="s">
        <v>256</v>
      </c>
      <c r="F47" s="673" t="s">
        <v>257</v>
      </c>
      <c r="G47" s="676" t="s">
        <v>151</v>
      </c>
      <c r="H47" s="677"/>
      <c r="I47" s="677"/>
      <c r="J47" s="677"/>
      <c r="K47" s="678"/>
      <c r="L47" s="679" t="s">
        <v>258</v>
      </c>
      <c r="M47" s="680"/>
      <c r="N47" s="681"/>
      <c r="O47" s="680"/>
      <c r="P47" s="682"/>
      <c r="Q47" s="682"/>
      <c r="R47" s="683" t="s">
        <v>259</v>
      </c>
      <c r="S47" s="665"/>
      <c r="T47" s="589"/>
      <c r="U47" s="665"/>
      <c r="V47" s="666"/>
      <c r="W47" s="684"/>
      <c r="X47" s="684"/>
      <c r="Y47" s="684" t="s">
        <v>260</v>
      </c>
      <c r="Z47" s="684" t="s">
        <v>261</v>
      </c>
      <c r="AA47" s="685"/>
      <c r="AB47" s="685"/>
      <c r="AC47" s="685"/>
      <c r="AD47" s="686"/>
      <c r="AE47" s="686"/>
      <c r="AF47" s="686"/>
      <c r="AG47" s="686"/>
      <c r="AH47" s="687"/>
      <c r="AI47" s="687"/>
      <c r="AJ47" s="686"/>
      <c r="AK47" s="688"/>
    </row>
    <row r="48">
      <c r="A48" s="643"/>
      <c r="B48" s="643">
        <v>0.0</v>
      </c>
      <c r="C48" s="643" t="s">
        <v>262</v>
      </c>
      <c r="D48" s="650"/>
      <c r="E48" s="644" t="s">
        <v>195</v>
      </c>
      <c r="F48" s="643" t="s">
        <v>263</v>
      </c>
      <c r="G48" s="646" t="s">
        <v>264</v>
      </c>
      <c r="H48" s="647"/>
      <c r="I48" s="647"/>
      <c r="J48" s="647"/>
      <c r="K48" s="689"/>
      <c r="L48" s="690" t="s">
        <v>265</v>
      </c>
      <c r="M48" s="691" t="s">
        <v>266</v>
      </c>
      <c r="N48" s="630"/>
      <c r="O48" s="654"/>
      <c r="P48" s="652"/>
      <c r="Q48" s="652"/>
      <c r="R48" s="654" t="s">
        <v>267</v>
      </c>
      <c r="S48" s="652"/>
      <c r="T48" s="652"/>
      <c r="U48" s="652"/>
      <c r="V48" s="633"/>
      <c r="W48" s="174"/>
      <c r="X48" s="174"/>
      <c r="Y48" s="174" t="s">
        <v>260</v>
      </c>
      <c r="Z48" s="174" t="s">
        <v>268</v>
      </c>
      <c r="AA48" s="176"/>
      <c r="AB48" s="174"/>
      <c r="AC48" s="175"/>
      <c r="AD48" s="175"/>
      <c r="AE48" s="175"/>
      <c r="AF48" s="175"/>
      <c r="AG48" s="175"/>
      <c r="AH48" s="692"/>
      <c r="AI48" s="692"/>
      <c r="AJ48" s="175"/>
      <c r="AK48" s="693"/>
    </row>
    <row r="49">
      <c r="A49" s="643"/>
      <c r="B49" s="643">
        <v>0.0</v>
      </c>
      <c r="C49" s="643" t="s">
        <v>269</v>
      </c>
      <c r="D49" s="650"/>
      <c r="E49" s="644" t="s">
        <v>247</v>
      </c>
      <c r="F49" s="643" t="s">
        <v>263</v>
      </c>
      <c r="G49" s="646" t="s">
        <v>270</v>
      </c>
      <c r="H49" s="647"/>
      <c r="I49" s="647"/>
      <c r="J49" s="647"/>
      <c r="K49" s="694"/>
      <c r="L49" s="695" t="s">
        <v>271</v>
      </c>
      <c r="M49" s="696" t="s">
        <v>272</v>
      </c>
      <c r="N49" s="697"/>
      <c r="O49" s="698"/>
      <c r="P49" s="699"/>
      <c r="Q49" s="697"/>
      <c r="R49" s="697"/>
      <c r="S49" s="700"/>
      <c r="T49" s="701"/>
      <c r="U49" s="700"/>
      <c r="V49" s="702"/>
      <c r="W49" s="703"/>
      <c r="X49" s="703"/>
      <c r="Y49" s="703" t="s">
        <v>260</v>
      </c>
      <c r="Z49" s="703" t="s">
        <v>273</v>
      </c>
      <c r="AA49" s="198"/>
      <c r="AB49" s="198"/>
      <c r="AC49" s="197"/>
      <c r="AD49" s="197"/>
      <c r="AE49" s="197"/>
      <c r="AF49" s="197"/>
      <c r="AG49" s="197"/>
      <c r="AH49" s="704"/>
      <c r="AI49" s="704"/>
      <c r="AJ49" s="197"/>
      <c r="AK49" s="705"/>
    </row>
    <row r="50">
      <c r="A50" s="706"/>
      <c r="B50" s="706">
        <v>0.0</v>
      </c>
      <c r="C50" s="706" t="s">
        <v>269</v>
      </c>
      <c r="D50" s="707"/>
      <c r="E50" s="706" t="s">
        <v>247</v>
      </c>
      <c r="F50" s="706" t="s">
        <v>220</v>
      </c>
      <c r="G50" s="708" t="s">
        <v>274</v>
      </c>
      <c r="H50" s="647"/>
      <c r="I50" s="647"/>
      <c r="J50" s="647"/>
      <c r="K50" s="709"/>
      <c r="L50" s="690" t="s">
        <v>275</v>
      </c>
      <c r="M50" s="654"/>
      <c r="N50" s="710" t="s">
        <v>276</v>
      </c>
      <c r="O50" s="652"/>
      <c r="P50" s="630"/>
      <c r="Q50" s="630"/>
      <c r="R50" s="654"/>
      <c r="S50" s="711"/>
      <c r="T50" s="654"/>
      <c r="U50" s="630"/>
      <c r="V50" s="633"/>
      <c r="W50" s="712"/>
      <c r="X50" s="712"/>
      <c r="Y50" s="703" t="s">
        <v>277</v>
      </c>
      <c r="Z50" s="703" t="s">
        <v>278</v>
      </c>
      <c r="AA50" s="713" t="s">
        <v>188</v>
      </c>
      <c r="AB50" s="198"/>
      <c r="AC50" s="197"/>
      <c r="AD50" s="197"/>
      <c r="AE50" s="197"/>
      <c r="AF50" s="197"/>
      <c r="AG50" s="197"/>
      <c r="AH50" s="704"/>
      <c r="AI50" s="704"/>
      <c r="AJ50" s="197"/>
      <c r="AK50" s="705"/>
    </row>
    <row r="51">
      <c r="A51" s="714"/>
      <c r="B51" s="714">
        <v>0.0</v>
      </c>
      <c r="C51" s="714" t="s">
        <v>269</v>
      </c>
      <c r="D51" s="715"/>
      <c r="E51" s="714" t="s">
        <v>279</v>
      </c>
      <c r="F51" s="714" t="s">
        <v>257</v>
      </c>
      <c r="G51" s="716" t="s">
        <v>280</v>
      </c>
      <c r="H51" s="677"/>
      <c r="I51" s="677"/>
      <c r="J51" s="677"/>
      <c r="K51" s="709"/>
      <c r="L51" s="690" t="s">
        <v>281</v>
      </c>
      <c r="M51" s="654"/>
      <c r="N51" s="717"/>
      <c r="O51" s="652"/>
      <c r="P51" s="630"/>
      <c r="Q51" s="630"/>
      <c r="R51" s="654" t="s">
        <v>282</v>
      </c>
      <c r="S51" s="711"/>
      <c r="T51" s="654"/>
      <c r="U51" s="630"/>
      <c r="V51" s="633"/>
      <c r="W51" s="718"/>
      <c r="X51" s="703"/>
      <c r="Y51" s="703" t="s">
        <v>260</v>
      </c>
      <c r="Z51" s="703" t="s">
        <v>283</v>
      </c>
      <c r="AA51" s="713" t="s">
        <v>284</v>
      </c>
      <c r="AB51" s="198"/>
      <c r="AC51" s="197"/>
      <c r="AD51" s="197"/>
      <c r="AE51" s="197"/>
      <c r="AF51" s="197"/>
      <c r="AG51" s="197"/>
      <c r="AH51" s="719"/>
      <c r="AI51" s="704"/>
      <c r="AJ51" s="198"/>
      <c r="AK51" s="197"/>
    </row>
    <row r="52">
      <c r="A52" s="720"/>
      <c r="B52" s="720">
        <v>0.0</v>
      </c>
      <c r="C52" s="720" t="s">
        <v>269</v>
      </c>
      <c r="D52" s="721"/>
      <c r="E52" s="720" t="s">
        <v>219</v>
      </c>
      <c r="F52" s="720" t="s">
        <v>285</v>
      </c>
      <c r="G52" s="722" t="s">
        <v>286</v>
      </c>
      <c r="H52" s="723"/>
      <c r="I52" s="723"/>
      <c r="J52" s="723"/>
      <c r="K52" s="724"/>
      <c r="L52" s="725" t="s">
        <v>287</v>
      </c>
      <c r="M52" s="726" t="s">
        <v>288</v>
      </c>
      <c r="N52" s="589"/>
      <c r="O52" s="589"/>
      <c r="P52" s="589"/>
      <c r="Q52" s="586"/>
      <c r="R52" s="662" t="s">
        <v>289</v>
      </c>
      <c r="S52" s="589"/>
      <c r="T52" s="585"/>
      <c r="U52" s="589"/>
      <c r="V52" s="577"/>
      <c r="W52" s="718"/>
      <c r="X52" s="703"/>
      <c r="Y52" s="703" t="s">
        <v>290</v>
      </c>
      <c r="Z52" s="703" t="s">
        <v>283</v>
      </c>
      <c r="AA52" s="713" t="s">
        <v>291</v>
      </c>
      <c r="AB52" s="198"/>
      <c r="AC52" s="197"/>
      <c r="AD52" s="197"/>
      <c r="AE52" s="197"/>
      <c r="AF52" s="197"/>
      <c r="AG52" s="197"/>
      <c r="AH52" s="719"/>
      <c r="AI52" s="704"/>
      <c r="AJ52" s="198"/>
      <c r="AK52" s="197"/>
    </row>
    <row r="53">
      <c r="A53" s="727"/>
      <c r="B53" s="727" t="s">
        <v>292</v>
      </c>
      <c r="C53" s="727" t="s">
        <v>293</v>
      </c>
      <c r="D53" s="728"/>
      <c r="E53" s="729" t="s">
        <v>219</v>
      </c>
      <c r="F53" s="727" t="s">
        <v>285</v>
      </c>
      <c r="G53" s="730" t="s">
        <v>294</v>
      </c>
      <c r="H53" s="731"/>
      <c r="I53" s="731"/>
      <c r="J53" s="731"/>
      <c r="K53" s="724"/>
      <c r="L53" s="732" t="s">
        <v>295</v>
      </c>
      <c r="M53" s="726" t="s">
        <v>296</v>
      </c>
      <c r="N53" s="589"/>
      <c r="O53" s="589"/>
      <c r="P53" s="588"/>
      <c r="Q53" s="589"/>
      <c r="R53" s="662"/>
      <c r="S53" s="589"/>
      <c r="T53" s="585"/>
      <c r="U53" s="589"/>
      <c r="V53" s="577"/>
      <c r="W53" s="174"/>
      <c r="X53" s="174"/>
      <c r="Y53" s="174" t="s">
        <v>297</v>
      </c>
      <c r="Z53" s="174" t="s">
        <v>298</v>
      </c>
      <c r="AA53" s="733" t="s">
        <v>65</v>
      </c>
      <c r="AB53" s="175"/>
      <c r="AC53" s="175"/>
      <c r="AD53" s="175"/>
      <c r="AE53" s="175"/>
      <c r="AF53" s="734" t="s">
        <v>291</v>
      </c>
      <c r="AG53" s="175"/>
      <c r="AH53" s="692"/>
      <c r="AI53" s="692"/>
      <c r="AJ53" s="175"/>
      <c r="AK53" s="175"/>
    </row>
    <row r="54">
      <c r="A54" s="727"/>
      <c r="B54" s="727" t="s">
        <v>292</v>
      </c>
      <c r="C54" s="727" t="s">
        <v>293</v>
      </c>
      <c r="D54" s="728"/>
      <c r="E54" s="729" t="s">
        <v>219</v>
      </c>
      <c r="F54" s="729" t="s">
        <v>228</v>
      </c>
      <c r="G54" s="735" t="s">
        <v>299</v>
      </c>
      <c r="H54" s="736"/>
      <c r="I54" s="736"/>
      <c r="J54" s="736"/>
      <c r="K54" s="737"/>
      <c r="L54" s="732" t="s">
        <v>300</v>
      </c>
      <c r="M54" s="738" t="s">
        <v>301</v>
      </c>
      <c r="N54" s="586"/>
      <c r="O54" s="589"/>
      <c r="P54" s="588"/>
      <c r="Q54" s="588"/>
      <c r="R54" s="662"/>
      <c r="S54" s="574"/>
      <c r="T54" s="589"/>
      <c r="U54" s="588"/>
      <c r="V54" s="577"/>
      <c r="W54" s="174"/>
      <c r="X54" s="174"/>
      <c r="Y54" s="174" t="s">
        <v>302</v>
      </c>
      <c r="Z54" s="174" t="s">
        <v>298</v>
      </c>
      <c r="AA54" s="733"/>
      <c r="AB54" s="174"/>
      <c r="AC54" s="175"/>
      <c r="AD54" s="175"/>
      <c r="AE54" s="175"/>
      <c r="AF54" s="734" t="s">
        <v>303</v>
      </c>
      <c r="AG54" s="176"/>
      <c r="AH54" s="739"/>
      <c r="AI54" s="692"/>
      <c r="AJ54" s="175"/>
      <c r="AK54" s="175"/>
    </row>
    <row r="55">
      <c r="A55" s="720"/>
      <c r="B55" s="720">
        <v>0.0</v>
      </c>
      <c r="C55" s="720" t="s">
        <v>293</v>
      </c>
      <c r="D55" s="721"/>
      <c r="E55" s="720" t="s">
        <v>219</v>
      </c>
      <c r="F55" s="720" t="s">
        <v>239</v>
      </c>
      <c r="G55" s="722" t="s">
        <v>304</v>
      </c>
      <c r="H55" s="723"/>
      <c r="I55" s="723"/>
      <c r="J55" s="723"/>
      <c r="K55" s="737"/>
      <c r="L55" s="732"/>
      <c r="M55" s="738" t="s">
        <v>288</v>
      </c>
      <c r="N55" s="586"/>
      <c r="O55" s="589"/>
      <c r="P55" s="740"/>
      <c r="Q55" s="588"/>
      <c r="R55" s="662"/>
      <c r="S55" s="574"/>
      <c r="T55" s="589"/>
      <c r="U55" s="588"/>
      <c r="V55" s="577"/>
      <c r="W55" s="741"/>
      <c r="X55" s="741"/>
      <c r="Y55" s="174" t="s">
        <v>305</v>
      </c>
      <c r="Z55" s="174" t="s">
        <v>306</v>
      </c>
      <c r="AA55" s="733" t="s">
        <v>307</v>
      </c>
      <c r="AB55" s="174"/>
      <c r="AC55" s="175"/>
      <c r="AD55" s="175"/>
      <c r="AE55" s="175"/>
      <c r="AF55" s="176"/>
      <c r="AG55" s="176"/>
      <c r="AH55" s="739"/>
      <c r="AI55" s="692"/>
      <c r="AJ55" s="175"/>
      <c r="AK55" s="175"/>
    </row>
    <row r="56">
      <c r="A56" s="714"/>
      <c r="B56" s="714">
        <v>0.0</v>
      </c>
      <c r="C56" s="714" t="s">
        <v>293</v>
      </c>
      <c r="D56" s="715"/>
      <c r="E56" s="714" t="s">
        <v>279</v>
      </c>
      <c r="F56" s="714" t="s">
        <v>257</v>
      </c>
      <c r="G56" s="716" t="s">
        <v>308</v>
      </c>
      <c r="H56" s="742"/>
      <c r="I56" s="742"/>
      <c r="J56" s="742"/>
      <c r="K56" s="737"/>
      <c r="L56" s="679" t="s">
        <v>309</v>
      </c>
      <c r="M56" s="743"/>
      <c r="N56" s="744"/>
      <c r="O56" s="745"/>
      <c r="P56" s="746"/>
      <c r="Q56" s="681"/>
      <c r="R56" s="747" t="s">
        <v>310</v>
      </c>
      <c r="S56" s="574"/>
      <c r="T56" s="589"/>
      <c r="U56" s="588"/>
      <c r="V56" s="577"/>
      <c r="W56" s="748"/>
      <c r="X56" s="748"/>
      <c r="Y56" s="748" t="s">
        <v>290</v>
      </c>
      <c r="Z56" s="748" t="s">
        <v>311</v>
      </c>
      <c r="AA56" s="749"/>
      <c r="AB56" s="750"/>
      <c r="AC56" s="751"/>
      <c r="AD56" s="751"/>
      <c r="AE56" s="751"/>
      <c r="AF56" s="751"/>
      <c r="AG56" s="751"/>
      <c r="AH56" s="752"/>
      <c r="AI56" s="752"/>
      <c r="AJ56" s="751"/>
      <c r="AK56" s="751"/>
    </row>
    <row r="57">
      <c r="A57" s="753"/>
      <c r="B57" s="714"/>
      <c r="C57" s="714"/>
      <c r="D57" s="715"/>
      <c r="E57" s="714"/>
      <c r="F57" s="714"/>
      <c r="G57" s="716"/>
      <c r="H57" s="742"/>
      <c r="I57" s="754"/>
      <c r="J57" s="755"/>
      <c r="K57" s="756"/>
      <c r="L57" s="756" t="s">
        <v>312</v>
      </c>
      <c r="M57" s="757"/>
      <c r="N57" s="652"/>
      <c r="O57" s="758"/>
      <c r="P57" s="630"/>
      <c r="Q57" s="757"/>
      <c r="R57" s="711"/>
      <c r="S57" s="652"/>
      <c r="T57" s="630"/>
      <c r="U57" s="652"/>
      <c r="V57" s="633"/>
      <c r="W57" s="748"/>
      <c r="X57" s="759"/>
      <c r="Y57" s="748" t="s">
        <v>302</v>
      </c>
      <c r="Z57" s="748" t="s">
        <v>313</v>
      </c>
      <c r="AA57" s="760"/>
      <c r="AB57" s="751"/>
      <c r="AC57" s="751"/>
      <c r="AD57" s="751"/>
      <c r="AE57" s="751"/>
      <c r="AF57" s="761" t="s">
        <v>314</v>
      </c>
      <c r="AG57" s="751"/>
      <c r="AH57" s="762" t="s">
        <v>315</v>
      </c>
      <c r="AI57" s="763"/>
      <c r="AJ57" s="751"/>
      <c r="AK57" s="751"/>
    </row>
    <row r="58">
      <c r="A58" s="753"/>
      <c r="B58" s="714"/>
      <c r="C58" s="716" t="s">
        <v>316</v>
      </c>
      <c r="D58" s="715"/>
      <c r="E58" s="714"/>
      <c r="F58" s="714"/>
      <c r="G58" s="716"/>
      <c r="H58" s="742"/>
      <c r="I58" s="754"/>
      <c r="J58" s="764"/>
      <c r="K58" s="756"/>
      <c r="L58" s="756" t="s">
        <v>317</v>
      </c>
      <c r="M58" s="757" t="s">
        <v>318</v>
      </c>
      <c r="N58" s="652"/>
      <c r="O58" s="758"/>
      <c r="P58" s="630"/>
      <c r="Q58" s="757" t="s">
        <v>319</v>
      </c>
      <c r="R58" s="765"/>
      <c r="S58" s="652"/>
      <c r="T58" s="630"/>
      <c r="U58" s="652"/>
      <c r="V58" s="633"/>
      <c r="W58" s="748"/>
      <c r="X58" s="759"/>
      <c r="Y58" s="748" t="s">
        <v>302</v>
      </c>
      <c r="Z58" s="748" t="s">
        <v>320</v>
      </c>
      <c r="AA58" s="766" t="s">
        <v>321</v>
      </c>
      <c r="AB58" s="751"/>
      <c r="AC58" s="751"/>
      <c r="AD58" s="751"/>
      <c r="AE58" s="751"/>
      <c r="AF58" s="750"/>
      <c r="AG58" s="751"/>
      <c r="AH58" s="767"/>
      <c r="AI58" s="752"/>
      <c r="AJ58" s="751"/>
      <c r="AK58" s="751"/>
    </row>
    <row r="59">
      <c r="A59" s="753"/>
      <c r="B59" s="714"/>
      <c r="C59" s="716" t="s">
        <v>322</v>
      </c>
      <c r="D59" s="768"/>
      <c r="E59" s="716"/>
      <c r="F59" s="716"/>
      <c r="G59" s="716"/>
      <c r="H59" s="742"/>
      <c r="I59" s="754"/>
      <c r="J59" s="764"/>
      <c r="K59" s="769"/>
      <c r="L59" s="769" t="s">
        <v>323</v>
      </c>
      <c r="M59" s="770"/>
      <c r="N59" s="655"/>
      <c r="O59" s="635"/>
      <c r="P59" s="635"/>
      <c r="Q59" s="654" t="s">
        <v>243</v>
      </c>
      <c r="R59" s="765"/>
      <c r="S59" s="652"/>
      <c r="T59" s="630"/>
      <c r="U59" s="652"/>
      <c r="V59" s="633"/>
      <c r="W59" s="771"/>
      <c r="X59" s="771"/>
      <c r="Y59" s="772" t="s">
        <v>324</v>
      </c>
      <c r="Z59" s="772" t="s">
        <v>313</v>
      </c>
      <c r="AA59" s="773" t="s">
        <v>325</v>
      </c>
      <c r="AB59" s="774"/>
      <c r="AC59" s="775"/>
      <c r="AD59" s="775"/>
      <c r="AE59" s="775"/>
      <c r="AF59" s="776" t="s">
        <v>326</v>
      </c>
      <c r="AG59" s="775"/>
      <c r="AH59" s="775"/>
      <c r="AI59" s="775"/>
      <c r="AJ59" s="775"/>
      <c r="AK59" s="774"/>
    </row>
    <row r="60">
      <c r="A60" s="753"/>
      <c r="B60" s="714"/>
      <c r="C60" s="716" t="s">
        <v>327</v>
      </c>
      <c r="D60" s="768"/>
      <c r="E60" s="716"/>
      <c r="F60" s="716"/>
      <c r="G60" s="716"/>
      <c r="H60" s="742"/>
      <c r="I60" s="754"/>
      <c r="J60" s="764"/>
      <c r="K60" s="777"/>
      <c r="L60" s="770"/>
      <c r="M60" s="770"/>
      <c r="N60" s="655"/>
      <c r="O60" s="635"/>
      <c r="P60" s="635"/>
      <c r="Q60" s="654"/>
      <c r="R60" s="765"/>
      <c r="S60" s="652"/>
      <c r="T60" s="630"/>
      <c r="U60" s="652"/>
      <c r="V60" s="633"/>
      <c r="W60" s="772"/>
      <c r="X60" s="772"/>
      <c r="Y60" s="772" t="s">
        <v>324</v>
      </c>
      <c r="Z60" s="772" t="s">
        <v>320</v>
      </c>
      <c r="AA60" s="773" t="s">
        <v>328</v>
      </c>
      <c r="AB60" s="775"/>
      <c r="AC60" s="775"/>
      <c r="AD60" s="778" t="s">
        <v>329</v>
      </c>
      <c r="AE60" s="775"/>
      <c r="AF60" s="776" t="s">
        <v>330</v>
      </c>
      <c r="AG60" s="775"/>
      <c r="AH60" s="775"/>
      <c r="AI60" s="775"/>
      <c r="AJ60" s="774"/>
      <c r="AK60" s="774"/>
    </row>
    <row r="61">
      <c r="A61" s="753"/>
      <c r="B61" s="714"/>
      <c r="C61" s="716" t="s">
        <v>331</v>
      </c>
      <c r="D61" s="768"/>
      <c r="E61" s="779" t="s">
        <v>332</v>
      </c>
      <c r="F61" s="716"/>
      <c r="G61" s="716"/>
      <c r="H61" s="742"/>
      <c r="I61" s="780"/>
      <c r="J61" s="780"/>
      <c r="K61" s="781" t="s">
        <v>333</v>
      </c>
      <c r="L61" s="782"/>
      <c r="M61" s="782"/>
      <c r="N61" s="782"/>
      <c r="O61" s="783"/>
      <c r="P61" s="782"/>
      <c r="Q61" s="782"/>
      <c r="R61" s="782"/>
      <c r="S61" s="784"/>
      <c r="T61" s="785"/>
      <c r="U61" s="785"/>
      <c r="V61" s="780"/>
      <c r="W61" s="786"/>
      <c r="X61" s="786"/>
      <c r="Y61" s="786" t="s">
        <v>324</v>
      </c>
      <c r="Z61" s="786" t="s">
        <v>334</v>
      </c>
      <c r="AA61" s="773" t="s">
        <v>335</v>
      </c>
      <c r="AB61" s="787"/>
      <c r="AC61" s="787"/>
      <c r="AD61" s="778"/>
      <c r="AE61" s="787"/>
      <c r="AF61" s="787"/>
      <c r="AG61" s="787"/>
      <c r="AH61" s="787"/>
      <c r="AI61" s="788"/>
      <c r="AJ61" s="787"/>
      <c r="AK61" s="787"/>
    </row>
    <row r="62">
      <c r="A62" s="753"/>
      <c r="B62" s="714"/>
      <c r="C62" s="716" t="s">
        <v>336</v>
      </c>
      <c r="D62" s="768"/>
      <c r="E62" s="716"/>
      <c r="F62" s="716"/>
      <c r="G62" s="716"/>
      <c r="H62" s="742"/>
      <c r="I62" s="764"/>
      <c r="J62" s="780"/>
      <c r="K62" s="781" t="s">
        <v>337</v>
      </c>
      <c r="L62" s="782"/>
      <c r="M62" s="782"/>
      <c r="N62" s="782"/>
      <c r="O62" s="783"/>
      <c r="P62" s="783"/>
      <c r="Q62" s="789"/>
      <c r="R62" s="789"/>
      <c r="S62" s="789"/>
      <c r="T62" s="764"/>
      <c r="U62" s="785"/>
      <c r="V62" s="780"/>
      <c r="W62" s="790"/>
      <c r="X62" s="791"/>
      <c r="Y62" s="792"/>
      <c r="Z62" s="793"/>
      <c r="AA62" s="794"/>
      <c r="AB62" s="795"/>
      <c r="AC62" s="796"/>
      <c r="AD62" s="797"/>
      <c r="AE62" s="798"/>
      <c r="AF62" s="799" t="s">
        <v>338</v>
      </c>
      <c r="AG62" s="800"/>
      <c r="AH62" s="474"/>
      <c r="AI62" s="801"/>
      <c r="AJ62" s="801"/>
      <c r="AK62" s="801"/>
    </row>
    <row r="63">
      <c r="A63" s="753"/>
      <c r="B63" s="742"/>
      <c r="C63" s="716" t="s">
        <v>339</v>
      </c>
      <c r="D63" s="768"/>
      <c r="E63" s="802"/>
      <c r="F63" s="803"/>
      <c r="G63" s="742"/>
      <c r="H63" s="742"/>
      <c r="I63" s="791"/>
      <c r="J63" s="791"/>
      <c r="K63" s="791" t="s">
        <v>340</v>
      </c>
      <c r="L63" s="790"/>
      <c r="M63" s="790"/>
      <c r="N63" s="791"/>
      <c r="O63" s="792"/>
      <c r="P63" s="791"/>
      <c r="Q63" s="791"/>
      <c r="R63" s="804"/>
      <c r="S63" s="792"/>
      <c r="T63" s="791"/>
      <c r="U63" s="805"/>
      <c r="V63" s="790"/>
      <c r="W63" s="790"/>
      <c r="X63" s="791"/>
      <c r="Y63" s="792"/>
      <c r="Z63" s="793"/>
      <c r="AA63" s="793"/>
      <c r="AB63" s="797"/>
      <c r="AC63" s="797"/>
      <c r="AD63" s="474"/>
      <c r="AE63" s="806"/>
      <c r="AF63" s="793"/>
      <c r="AG63" s="793"/>
      <c r="AH63" s="474"/>
      <c r="AI63" s="801"/>
      <c r="AJ63" s="801"/>
      <c r="AK63" s="801"/>
    </row>
    <row r="64">
      <c r="A64" s="753"/>
      <c r="B64" s="742"/>
      <c r="C64" s="803"/>
      <c r="D64" s="803"/>
      <c r="E64" s="802"/>
      <c r="F64" s="803"/>
      <c r="G64" s="742"/>
      <c r="H64" s="742"/>
      <c r="I64" s="807"/>
      <c r="J64" s="790"/>
      <c r="K64" s="797" t="s">
        <v>341</v>
      </c>
      <c r="L64" s="637"/>
      <c r="M64" s="637"/>
      <c r="N64" s="797"/>
      <c r="O64" s="808"/>
      <c r="P64" s="809"/>
      <c r="Q64" s="797"/>
      <c r="R64" s="797"/>
      <c r="S64" s="797"/>
      <c r="T64" s="474"/>
      <c r="U64" s="806"/>
      <c r="V64" s="801"/>
      <c r="W64" s="637"/>
      <c r="X64" s="797"/>
      <c r="Y64" s="796"/>
      <c r="Z64" s="474"/>
      <c r="AA64" s="474"/>
      <c r="AB64" s="797"/>
      <c r="AC64" s="797"/>
      <c r="AD64" s="474"/>
      <c r="AE64" s="795"/>
      <c r="AF64" s="474"/>
      <c r="AG64" s="474"/>
      <c r="AH64" s="474"/>
      <c r="AI64" s="801"/>
      <c r="AJ64" s="801"/>
      <c r="AK64" s="801"/>
    </row>
    <row r="65">
      <c r="A65" s="810"/>
      <c r="B65" s="801"/>
      <c r="C65" s="801"/>
      <c r="D65" s="801"/>
      <c r="E65" s="811"/>
      <c r="F65" s="801"/>
      <c r="G65" s="801"/>
      <c r="H65" s="801"/>
      <c r="I65" s="812"/>
      <c r="J65" s="813"/>
      <c r="K65" s="814"/>
      <c r="L65" s="815"/>
      <c r="M65" s="815"/>
      <c r="N65" s="815"/>
      <c r="O65" s="816"/>
      <c r="P65" s="474"/>
      <c r="Q65" s="817"/>
      <c r="R65" s="813"/>
      <c r="S65" s="474"/>
      <c r="T65" s="474"/>
      <c r="U65" s="801"/>
      <c r="V65" s="801"/>
      <c r="W65" s="637"/>
      <c r="X65" s="797"/>
      <c r="Y65" s="796"/>
      <c r="Z65" s="474"/>
      <c r="AA65" s="474"/>
      <c r="AB65" s="797"/>
      <c r="AC65" s="797"/>
      <c r="AD65" s="474"/>
      <c r="AE65" s="795"/>
      <c r="AF65" s="474"/>
      <c r="AG65" s="474"/>
      <c r="AH65" s="474"/>
      <c r="AI65" s="801"/>
      <c r="AJ65" s="801"/>
      <c r="AK65" s="801"/>
    </row>
    <row r="66">
      <c r="A66" s="810"/>
      <c r="B66" s="801"/>
      <c r="C66" s="801"/>
      <c r="D66" s="801"/>
      <c r="E66" s="811"/>
      <c r="F66" s="801"/>
      <c r="G66" s="801"/>
      <c r="H66" s="801"/>
      <c r="I66" s="818"/>
      <c r="J66" s="819"/>
      <c r="K66" s="815"/>
      <c r="L66" s="815"/>
      <c r="M66" s="815"/>
      <c r="N66" s="816"/>
      <c r="O66" s="815"/>
      <c r="P66" s="474"/>
      <c r="Q66" s="474"/>
      <c r="R66" s="474"/>
      <c r="S66" s="474"/>
      <c r="T66" s="474"/>
      <c r="U66" s="801"/>
      <c r="V66" s="801"/>
      <c r="W66" s="637"/>
      <c r="X66" s="797"/>
      <c r="Y66" s="796"/>
      <c r="Z66" s="474"/>
      <c r="AA66" s="474"/>
      <c r="AB66" s="797"/>
      <c r="AC66" s="797"/>
      <c r="AD66" s="474"/>
      <c r="AE66" s="795"/>
      <c r="AF66" s="474"/>
      <c r="AG66" s="474"/>
      <c r="AH66" s="474"/>
      <c r="AI66" s="801"/>
      <c r="AJ66" s="801"/>
      <c r="AK66" s="801"/>
    </row>
    <row r="67">
      <c r="A67" s="810"/>
      <c r="B67" s="801"/>
      <c r="C67" s="801"/>
      <c r="D67" s="801"/>
      <c r="E67" s="811"/>
      <c r="F67" s="801"/>
      <c r="G67" s="801"/>
      <c r="H67" s="801"/>
      <c r="I67" s="818"/>
      <c r="J67" s="819"/>
      <c r="K67" s="815"/>
      <c r="L67" s="815"/>
      <c r="M67" s="815"/>
      <c r="N67" s="816"/>
      <c r="O67" s="815"/>
      <c r="P67" s="474"/>
      <c r="Q67" s="474"/>
      <c r="R67" s="474"/>
      <c r="S67" s="474"/>
      <c r="T67" s="474"/>
      <c r="U67" s="801"/>
      <c r="V67" s="801"/>
      <c r="W67" s="637"/>
      <c r="X67" s="797"/>
      <c r="Y67" s="796"/>
      <c r="Z67" s="474"/>
      <c r="AA67" s="474"/>
      <c r="AB67" s="797"/>
      <c r="AC67" s="797"/>
      <c r="AD67" s="474"/>
      <c r="AE67" s="795"/>
      <c r="AF67" s="474"/>
      <c r="AG67" s="474"/>
      <c r="AH67" s="474"/>
      <c r="AI67" s="801"/>
      <c r="AJ67" s="801"/>
      <c r="AK67" s="801"/>
    </row>
    <row r="68">
      <c r="A68" s="810"/>
      <c r="B68" s="801"/>
      <c r="C68" s="801"/>
      <c r="D68" s="801"/>
      <c r="E68" s="811"/>
      <c r="F68" s="801"/>
      <c r="G68" s="801"/>
      <c r="H68" s="801"/>
      <c r="I68" s="818"/>
      <c r="J68" s="819"/>
      <c r="K68" s="815"/>
      <c r="L68" s="815"/>
      <c r="M68" s="815"/>
      <c r="N68" s="816"/>
      <c r="O68" s="815"/>
      <c r="P68" s="474"/>
      <c r="Q68" s="474"/>
      <c r="R68" s="474"/>
      <c r="S68" s="474"/>
      <c r="T68" s="474"/>
      <c r="U68" s="801"/>
      <c r="V68" s="801"/>
      <c r="W68" s="637"/>
      <c r="X68" s="797"/>
      <c r="Y68" s="796"/>
      <c r="Z68" s="474"/>
      <c r="AA68" s="474"/>
      <c r="AB68" s="797"/>
      <c r="AC68" s="797"/>
      <c r="AD68" s="474"/>
      <c r="AE68" s="795"/>
      <c r="AF68" s="474"/>
      <c r="AG68" s="474"/>
      <c r="AH68" s="474"/>
      <c r="AI68" s="801"/>
      <c r="AJ68" s="801"/>
      <c r="AK68" s="801"/>
    </row>
    <row r="69">
      <c r="A69" s="810"/>
      <c r="B69" s="801"/>
      <c r="C69" s="801"/>
      <c r="D69" s="801"/>
      <c r="E69" s="811"/>
      <c r="F69" s="801"/>
      <c r="G69" s="801"/>
      <c r="H69" s="801"/>
      <c r="I69" s="818"/>
      <c r="J69" s="819"/>
      <c r="K69" s="815"/>
      <c r="L69" s="815"/>
      <c r="M69" s="815"/>
      <c r="N69" s="816"/>
      <c r="O69" s="815"/>
      <c r="P69" s="474"/>
      <c r="Q69" s="474"/>
      <c r="R69" s="474"/>
      <c r="S69" s="474"/>
      <c r="T69" s="474"/>
      <c r="U69" s="801"/>
      <c r="V69" s="801"/>
      <c r="W69" s="637"/>
      <c r="X69" s="797"/>
      <c r="Y69" s="796"/>
      <c r="Z69" s="474"/>
      <c r="AA69" s="474"/>
      <c r="AB69" s="797"/>
      <c r="AC69" s="797"/>
      <c r="AD69" s="474"/>
      <c r="AE69" s="795"/>
      <c r="AF69" s="474"/>
      <c r="AG69" s="474"/>
      <c r="AH69" s="474"/>
      <c r="AI69" s="801"/>
      <c r="AJ69" s="801"/>
      <c r="AK69" s="801"/>
    </row>
    <row r="70">
      <c r="A70" s="810"/>
      <c r="B70" s="801"/>
      <c r="C70" s="801"/>
      <c r="D70" s="801"/>
      <c r="E70" s="811"/>
      <c r="F70" s="801"/>
      <c r="G70" s="801"/>
      <c r="H70" s="801"/>
      <c r="I70" s="818"/>
      <c r="J70" s="819"/>
      <c r="K70" s="815"/>
      <c r="L70" s="815"/>
      <c r="M70" s="815"/>
      <c r="N70" s="816"/>
      <c r="O70" s="815"/>
      <c r="P70" s="474"/>
      <c r="Q70" s="474"/>
      <c r="R70" s="474"/>
      <c r="S70" s="474"/>
      <c r="T70" s="474"/>
      <c r="U70" s="801"/>
      <c r="V70" s="801"/>
      <c r="W70" s="637"/>
      <c r="X70" s="797"/>
      <c r="Y70" s="796"/>
      <c r="Z70" s="474"/>
      <c r="AA70" s="474"/>
      <c r="AB70" s="797"/>
      <c r="AC70" s="797"/>
      <c r="AD70" s="474"/>
      <c r="AE70" s="795"/>
      <c r="AF70" s="474"/>
      <c r="AG70" s="474"/>
      <c r="AH70" s="474"/>
      <c r="AI70" s="801"/>
      <c r="AJ70" s="801"/>
      <c r="AK70" s="801"/>
    </row>
  </sheetData>
  <hyperlinks>
    <hyperlink r:id="rId1" ref="AD8"/>
    <hyperlink r:id="rId2" ref="J9"/>
    <hyperlink r:id="rId3" ref="J10"/>
    <hyperlink r:id="rId4" ref="D11"/>
    <hyperlink r:id="rId5" ref="D12"/>
    <hyperlink r:id="rId6" ref="D13"/>
    <hyperlink r:id="rId7" ref="J13"/>
    <hyperlink r:id="rId8" ref="D14"/>
    <hyperlink r:id="rId9" ref="J15"/>
    <hyperlink r:id="rId10" ref="P17"/>
    <hyperlink r:id="rId11" ref="J18"/>
    <hyperlink r:id="rId12" ref="P19"/>
    <hyperlink r:id="rId13" ref="D20"/>
    <hyperlink r:id="rId14" ref="J20"/>
    <hyperlink r:id="rId15" ref="P20"/>
    <hyperlink r:id="rId16" ref="U20"/>
    <hyperlink r:id="rId17" ref="D21"/>
    <hyperlink r:id="rId18" ref="J21"/>
    <hyperlink r:id="rId19" ref="P21"/>
    <hyperlink r:id="rId20" ref="U21"/>
    <hyperlink r:id="rId21" ref="D22"/>
    <hyperlink r:id="rId22" ref="J22"/>
    <hyperlink r:id="rId23" ref="AF22"/>
    <hyperlink r:id="rId24" ref="AH22"/>
    <hyperlink r:id="rId25" ref="AJ22"/>
    <hyperlink r:id="rId26" ref="J23"/>
    <hyperlink r:id="rId27" ref="P23"/>
    <hyperlink r:id="rId28" ref="U23"/>
    <hyperlink r:id="rId29" ref="AA23"/>
    <hyperlink r:id="rId30" ref="AF23"/>
    <hyperlink r:id="rId31" ref="AH23"/>
    <hyperlink r:id="rId32" ref="AJ23"/>
    <hyperlink r:id="rId33" ref="J24"/>
    <hyperlink r:id="rId34" ref="U24"/>
    <hyperlink r:id="rId35" ref="AA24"/>
    <hyperlink r:id="rId36" ref="AF24"/>
    <hyperlink r:id="rId37" ref="AH24"/>
    <hyperlink r:id="rId38" ref="AJ24"/>
    <hyperlink r:id="rId39" ref="J25"/>
    <hyperlink r:id="rId40" ref="U25"/>
    <hyperlink r:id="rId41" ref="AF25"/>
    <hyperlink r:id="rId42" ref="AJ25"/>
    <hyperlink r:id="rId43" ref="D26"/>
    <hyperlink r:id="rId44" ref="J26"/>
    <hyperlink r:id="rId45" ref="U26"/>
    <hyperlink r:id="rId46" ref="AA26"/>
    <hyperlink r:id="rId47" ref="D27"/>
    <hyperlink r:id="rId48" ref="D28"/>
    <hyperlink r:id="rId49" ref="J28"/>
    <hyperlink r:id="rId50" ref="P28"/>
    <hyperlink r:id="rId51" ref="U28"/>
    <hyperlink r:id="rId52" ref="AA28"/>
    <hyperlink r:id="rId53" ref="D29"/>
    <hyperlink r:id="rId54" ref="J29"/>
    <hyperlink r:id="rId55" ref="U29"/>
    <hyperlink r:id="rId56" ref="AG29"/>
    <hyperlink r:id="rId57" ref="E61"/>
  </hyperlinks>
  <printOptions horizontalCentered="1"/>
  <pageMargins bottom="0.05" footer="0.0" header="0.0" left="0.05" right="0.05" top="0.05"/>
  <pageSetup fitToHeight="0" orientation="landscape" pageOrder="overThenDown"/>
  <drawing r:id="rId5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26.38"/>
    <col customWidth="1" min="2" max="4" width="9.5"/>
    <col customWidth="1" min="6" max="10" width="9.5"/>
    <col customWidth="1" min="12" max="12" width="9.5"/>
    <col customWidth="1" min="13" max="13" width="19.88"/>
    <col customWidth="1" min="24" max="24" width="9.13"/>
    <col customWidth="1" min="25" max="25" width="11.75"/>
    <col customWidth="1" min="26" max="26" width="19.13"/>
    <col customWidth="1" min="27" max="27" width="10.13"/>
    <col customWidth="1" min="28" max="28" width="29.63"/>
    <col customWidth="1" min="30" max="30" width="59.0"/>
    <col customWidth="1" min="31" max="31" width="18.88"/>
    <col customWidth="1" min="32" max="32" width="26.0"/>
    <col customWidth="1" min="33" max="33" width="15.0"/>
    <col customWidth="1" min="34" max="34" width="26.0"/>
    <col customWidth="1" min="35" max="35" width="13.75"/>
    <col customWidth="1" min="36" max="36" width="26.0"/>
  </cols>
  <sheetData>
    <row r="1" ht="20.25" customHeight="1">
      <c r="A1" s="820" t="s">
        <v>26</v>
      </c>
      <c r="B1" s="820" t="s">
        <v>27</v>
      </c>
      <c r="C1" s="820" t="s">
        <v>28</v>
      </c>
      <c r="D1" s="820" t="s">
        <v>29</v>
      </c>
      <c r="E1" s="821" t="s">
        <v>342</v>
      </c>
      <c r="F1" s="820" t="s">
        <v>343</v>
      </c>
      <c r="G1" s="822" t="s">
        <v>344</v>
      </c>
      <c r="H1" s="823" t="s">
        <v>345</v>
      </c>
      <c r="I1" s="823" t="s">
        <v>346</v>
      </c>
      <c r="J1" s="823" t="s">
        <v>347</v>
      </c>
      <c r="K1" s="820" t="s">
        <v>348</v>
      </c>
      <c r="L1" s="824" t="s">
        <v>349</v>
      </c>
      <c r="M1" s="825" t="s">
        <v>350</v>
      </c>
      <c r="N1" s="826"/>
      <c r="O1" s="826" t="s">
        <v>1</v>
      </c>
      <c r="P1" s="826" t="s">
        <v>0</v>
      </c>
      <c r="Q1" s="820" t="s">
        <v>351</v>
      </c>
      <c r="R1" s="821"/>
      <c r="S1" s="820" t="s">
        <v>27</v>
      </c>
      <c r="T1" s="821" t="s">
        <v>28</v>
      </c>
      <c r="U1" s="820" t="s">
        <v>29</v>
      </c>
      <c r="V1" s="820" t="s">
        <v>343</v>
      </c>
      <c r="W1" s="820" t="s">
        <v>344</v>
      </c>
      <c r="X1" s="827" t="s">
        <v>352</v>
      </c>
      <c r="Y1" s="827" t="s">
        <v>353</v>
      </c>
      <c r="Z1" s="828" t="s">
        <v>354</v>
      </c>
      <c r="AA1" s="827" t="s">
        <v>355</v>
      </c>
      <c r="AB1" s="828" t="s">
        <v>356</v>
      </c>
      <c r="AC1" s="820" t="s">
        <v>357</v>
      </c>
      <c r="AD1" s="828" t="s">
        <v>358</v>
      </c>
      <c r="AE1" s="828" t="s">
        <v>359</v>
      </c>
      <c r="AF1" s="827" t="s">
        <v>360</v>
      </c>
      <c r="AG1" s="828" t="s">
        <v>361</v>
      </c>
      <c r="AH1" s="828" t="s">
        <v>362</v>
      </c>
      <c r="AI1" s="828" t="s">
        <v>363</v>
      </c>
      <c r="AJ1" s="828" t="s">
        <v>364</v>
      </c>
      <c r="AK1" s="820" t="s">
        <v>365</v>
      </c>
      <c r="AL1" s="826" t="s">
        <v>366</v>
      </c>
      <c r="AM1" s="821"/>
      <c r="AN1" s="821"/>
      <c r="AO1" s="821"/>
      <c r="AP1" s="821"/>
      <c r="AQ1" s="821"/>
      <c r="AR1" s="821"/>
      <c r="AS1" s="821"/>
      <c r="AT1" s="821"/>
      <c r="AU1" s="821"/>
      <c r="AV1" s="821"/>
      <c r="AW1" s="821"/>
    </row>
    <row r="2" ht="40.5" customHeight="1">
      <c r="A2" s="829" t="s">
        <v>367</v>
      </c>
      <c r="B2" s="820"/>
      <c r="C2" s="820"/>
      <c r="D2" s="820"/>
      <c r="E2" s="821"/>
      <c r="F2" s="820"/>
      <c r="G2" s="822"/>
      <c r="H2" s="830"/>
      <c r="I2" s="830"/>
      <c r="J2" s="830"/>
      <c r="K2" s="825" t="s">
        <v>368</v>
      </c>
      <c r="L2" s="830"/>
      <c r="M2" s="821"/>
      <c r="N2" s="821"/>
      <c r="O2" s="821"/>
      <c r="P2" s="821"/>
      <c r="Q2" s="821"/>
      <c r="R2" s="821"/>
      <c r="S2" s="821"/>
      <c r="T2" s="821"/>
      <c r="U2" s="821"/>
      <c r="V2" s="821"/>
      <c r="W2" s="821"/>
      <c r="X2" s="828"/>
      <c r="Y2" s="827"/>
      <c r="Z2" s="828"/>
      <c r="AA2" s="828"/>
      <c r="AB2" s="828"/>
      <c r="AC2" s="821"/>
      <c r="AD2" s="828"/>
      <c r="AE2" s="828"/>
      <c r="AF2" s="828"/>
      <c r="AG2" s="828"/>
      <c r="AH2" s="828"/>
      <c r="AI2" s="828"/>
      <c r="AJ2" s="828"/>
      <c r="AK2" s="831" t="s">
        <v>369</v>
      </c>
      <c r="AL2" s="821"/>
      <c r="AM2" s="821"/>
      <c r="AN2" s="821"/>
      <c r="AO2" s="821"/>
      <c r="AP2" s="821"/>
      <c r="AQ2" s="821"/>
      <c r="AR2" s="821"/>
      <c r="AS2" s="821"/>
      <c r="AT2" s="821"/>
      <c r="AU2" s="821"/>
      <c r="AV2" s="821"/>
      <c r="AW2" s="821"/>
    </row>
    <row r="3" ht="20.25" customHeight="1">
      <c r="A3" s="831" t="s">
        <v>370</v>
      </c>
      <c r="B3" s="820"/>
      <c r="C3" s="820"/>
      <c r="D3" s="820"/>
      <c r="E3" s="821"/>
      <c r="F3" s="820"/>
      <c r="G3" s="822"/>
      <c r="H3" s="822"/>
      <c r="I3" s="822"/>
      <c r="J3" s="822"/>
      <c r="K3" s="820"/>
      <c r="L3" s="822"/>
      <c r="M3" s="826"/>
      <c r="N3" s="821"/>
      <c r="O3" s="821"/>
      <c r="P3" s="821"/>
      <c r="Q3" s="821"/>
      <c r="R3" s="821"/>
      <c r="S3" s="821"/>
      <c r="T3" s="821"/>
      <c r="U3" s="821"/>
      <c r="V3" s="821"/>
      <c r="W3" s="821"/>
      <c r="X3" s="828"/>
      <c r="Y3" s="828"/>
      <c r="Z3" s="828"/>
      <c r="AA3" s="828"/>
      <c r="AB3" s="828"/>
      <c r="AC3" s="821"/>
      <c r="AD3" s="828"/>
      <c r="AE3" s="828"/>
      <c r="AF3" s="828"/>
      <c r="AG3" s="828"/>
      <c r="AH3" s="828"/>
      <c r="AI3" s="828"/>
      <c r="AJ3" s="828"/>
      <c r="AK3" s="831" t="s">
        <v>371</v>
      </c>
      <c r="AL3" s="821"/>
      <c r="AM3" s="821"/>
      <c r="AN3" s="821"/>
      <c r="AO3" s="821"/>
      <c r="AP3" s="821"/>
      <c r="AQ3" s="821"/>
      <c r="AR3" s="821"/>
      <c r="AS3" s="821"/>
      <c r="AT3" s="821"/>
      <c r="AU3" s="821"/>
      <c r="AV3" s="821"/>
      <c r="AW3" s="821"/>
    </row>
    <row r="4" ht="20.25" customHeight="1">
      <c r="A4" s="832" t="str">
        <f>HYPERLINK("https://www.ebay.com/sch/i.html?_from=R40&amp;_nkw=T400s+-lot&amp;_sacat=177&amp;LH_TitleDesc=0&amp;_sop=15&amp;LH_TitleDesc=0&amp;LH_Sold=1&amp;LH_Complete=1&amp;rt=nc&amp;LH_PrefLoc=2","T400s")</f>
        <v>T400s</v>
      </c>
      <c r="B4" s="825" t="s">
        <v>372</v>
      </c>
      <c r="C4" s="825" t="s">
        <v>373</v>
      </c>
      <c r="D4" s="825" t="s">
        <v>374</v>
      </c>
      <c r="E4" s="821" t="s">
        <v>375</v>
      </c>
      <c r="F4" s="825" t="s">
        <v>376</v>
      </c>
      <c r="G4" s="830" t="s">
        <v>377</v>
      </c>
      <c r="H4" s="830" t="s">
        <v>378</v>
      </c>
      <c r="I4" s="830" t="s">
        <v>379</v>
      </c>
      <c r="J4" s="830" t="s">
        <v>380</v>
      </c>
      <c r="K4" s="825" t="s">
        <v>381</v>
      </c>
      <c r="L4" s="830" t="s">
        <v>377</v>
      </c>
      <c r="M4" s="821" t="s">
        <v>382</v>
      </c>
      <c r="N4" s="821"/>
      <c r="O4" s="821" t="s">
        <v>383</v>
      </c>
      <c r="P4" s="821"/>
      <c r="Q4" s="821"/>
      <c r="R4" s="821"/>
      <c r="S4" s="820"/>
      <c r="T4" s="820"/>
      <c r="U4" s="820"/>
      <c r="V4" s="820"/>
      <c r="W4" s="820"/>
      <c r="X4" s="827" t="s">
        <v>384</v>
      </c>
      <c r="Y4" s="827" t="s">
        <v>385</v>
      </c>
      <c r="Z4" s="828" t="s">
        <v>386</v>
      </c>
      <c r="AA4" s="827" t="s">
        <v>387</v>
      </c>
      <c r="AB4" s="827" t="s">
        <v>388</v>
      </c>
      <c r="AC4" s="833" t="s">
        <v>389</v>
      </c>
      <c r="AD4" s="827" t="s">
        <v>390</v>
      </c>
      <c r="AE4" s="828" t="s">
        <v>391</v>
      </c>
      <c r="AF4" s="827" t="s">
        <v>392</v>
      </c>
      <c r="AG4" s="828"/>
      <c r="AH4" s="827" t="s">
        <v>393</v>
      </c>
      <c r="AI4" s="828"/>
      <c r="AJ4" s="827" t="s">
        <v>394</v>
      </c>
      <c r="AK4" s="831" t="s">
        <v>395</v>
      </c>
      <c r="AL4" s="821"/>
      <c r="AM4" s="821"/>
      <c r="AN4" s="821"/>
      <c r="AO4" s="821"/>
      <c r="AP4" s="821"/>
      <c r="AQ4" s="821"/>
      <c r="AR4" s="821"/>
      <c r="AS4" s="821"/>
      <c r="AT4" s="821"/>
      <c r="AU4" s="821"/>
      <c r="AV4" s="821"/>
      <c r="AW4" s="821"/>
    </row>
    <row r="5" ht="20.25" customHeight="1">
      <c r="A5" s="832" t="str">
        <f>HYPERLINK("https://www.ebay.com/sch/i.html?_from=R40&amp;_nkw=T410s&amp;_sacat=177&amp;LH_TitleDesc=0&amp;_sop=15&amp;LH_Complete=1&amp;LH_Sold=1&amp;LH_TitleDesc=0&amp;rt=nc&amp;LH_PrefLoc=2","T410s")</f>
        <v>T410s</v>
      </c>
      <c r="B5" s="825" t="s">
        <v>396</v>
      </c>
      <c r="C5" s="825" t="s">
        <v>397</v>
      </c>
      <c r="D5" s="825" t="s">
        <v>398</v>
      </c>
      <c r="E5" s="826" t="s">
        <v>399</v>
      </c>
      <c r="F5" s="825" t="s">
        <v>400</v>
      </c>
      <c r="G5" s="830" t="s">
        <v>401</v>
      </c>
      <c r="H5" s="830" t="s">
        <v>402</v>
      </c>
      <c r="I5" s="830" t="s">
        <v>403</v>
      </c>
      <c r="J5" s="830" t="s">
        <v>404</v>
      </c>
      <c r="K5" s="825" t="s">
        <v>405</v>
      </c>
      <c r="L5" s="830" t="s">
        <v>406</v>
      </c>
      <c r="M5" s="821" t="s">
        <v>407</v>
      </c>
      <c r="N5" s="821"/>
      <c r="O5" s="821" t="s">
        <v>408</v>
      </c>
      <c r="P5" s="821"/>
      <c r="Q5" s="821"/>
      <c r="R5" s="821"/>
      <c r="S5" s="820"/>
      <c r="T5" s="820"/>
      <c r="U5" s="820"/>
      <c r="V5" s="820"/>
      <c r="W5" s="820"/>
      <c r="X5" s="827" t="s">
        <v>384</v>
      </c>
      <c r="Y5" s="827" t="s">
        <v>385</v>
      </c>
      <c r="Z5" s="828" t="s">
        <v>409</v>
      </c>
      <c r="AA5" s="827" t="s">
        <v>387</v>
      </c>
      <c r="AB5" s="827" t="s">
        <v>388</v>
      </c>
      <c r="AC5" s="821"/>
      <c r="AD5" s="827" t="s">
        <v>410</v>
      </c>
      <c r="AE5" s="828" t="s">
        <v>391</v>
      </c>
      <c r="AF5" s="827" t="s">
        <v>392</v>
      </c>
      <c r="AG5" s="828"/>
      <c r="AH5" s="827" t="s">
        <v>411</v>
      </c>
      <c r="AI5" s="828"/>
      <c r="AJ5" s="827" t="s">
        <v>412</v>
      </c>
      <c r="AK5" s="831" t="s">
        <v>413</v>
      </c>
      <c r="AL5" s="821"/>
      <c r="AM5" s="821"/>
      <c r="AN5" s="821"/>
      <c r="AO5" s="821"/>
      <c r="AP5" s="821"/>
      <c r="AQ5" s="821"/>
      <c r="AR5" s="821"/>
      <c r="AS5" s="821"/>
      <c r="AT5" s="821"/>
      <c r="AU5" s="821"/>
      <c r="AV5" s="821"/>
      <c r="AW5" s="821"/>
    </row>
    <row r="6" ht="20.25" customHeight="1">
      <c r="A6" s="834" t="s">
        <v>414</v>
      </c>
      <c r="B6" s="825"/>
      <c r="C6" s="825"/>
      <c r="D6" s="825"/>
      <c r="E6" s="821"/>
      <c r="F6" s="825"/>
      <c r="G6" s="830" t="s">
        <v>292</v>
      </c>
      <c r="H6" s="822"/>
      <c r="I6" s="822"/>
      <c r="J6" s="822"/>
      <c r="K6" s="820"/>
      <c r="L6" s="822"/>
      <c r="M6" s="826" t="s">
        <v>415</v>
      </c>
      <c r="N6" s="821"/>
      <c r="O6" s="821"/>
      <c r="P6" s="821"/>
      <c r="Q6" s="821"/>
      <c r="R6" s="821"/>
      <c r="S6" s="820"/>
      <c r="T6" s="820"/>
      <c r="U6" s="820"/>
      <c r="V6" s="820"/>
      <c r="W6" s="820"/>
      <c r="X6" s="827" t="s">
        <v>384</v>
      </c>
      <c r="Y6" s="827" t="s">
        <v>385</v>
      </c>
      <c r="Z6" s="827" t="s">
        <v>386</v>
      </c>
      <c r="AA6" s="827" t="s">
        <v>387</v>
      </c>
      <c r="AB6" s="827" t="s">
        <v>388</v>
      </c>
      <c r="AC6" s="821"/>
      <c r="AD6" s="827" t="s">
        <v>410</v>
      </c>
      <c r="AE6" s="828" t="s">
        <v>391</v>
      </c>
      <c r="AF6" s="827" t="s">
        <v>392</v>
      </c>
      <c r="AG6" s="828"/>
      <c r="AH6" s="827" t="s">
        <v>416</v>
      </c>
      <c r="AI6" s="828"/>
      <c r="AJ6" s="827" t="s">
        <v>417</v>
      </c>
      <c r="AK6" s="831" t="s">
        <v>418</v>
      </c>
      <c r="AL6" s="821"/>
      <c r="AM6" s="821"/>
      <c r="AN6" s="821"/>
      <c r="AO6" s="821"/>
      <c r="AP6" s="821"/>
      <c r="AQ6" s="821"/>
      <c r="AR6" s="821"/>
      <c r="AS6" s="821"/>
      <c r="AT6" s="821"/>
      <c r="AU6" s="821"/>
      <c r="AV6" s="821"/>
      <c r="AW6" s="821"/>
    </row>
    <row r="7" ht="20.25" customHeight="1">
      <c r="A7" s="820"/>
      <c r="B7" s="820"/>
      <c r="C7" s="820"/>
      <c r="D7" s="820"/>
      <c r="E7" s="821"/>
      <c r="F7" s="820"/>
      <c r="G7" s="822"/>
      <c r="H7" s="822"/>
      <c r="I7" s="822"/>
      <c r="J7" s="822"/>
      <c r="K7" s="820"/>
      <c r="L7" s="822"/>
      <c r="M7" s="821"/>
      <c r="N7" s="821"/>
      <c r="O7" s="821"/>
      <c r="P7" s="821"/>
      <c r="Q7" s="821"/>
      <c r="R7" s="821"/>
      <c r="S7" s="820"/>
      <c r="T7" s="820"/>
      <c r="U7" s="820"/>
      <c r="V7" s="820"/>
      <c r="W7" s="820"/>
      <c r="X7" s="828"/>
      <c r="Y7" s="828"/>
      <c r="Z7" s="828"/>
      <c r="AA7" s="828"/>
      <c r="AB7" s="828"/>
      <c r="AC7" s="832"/>
      <c r="AD7" s="828"/>
      <c r="AE7" s="828"/>
      <c r="AF7" s="828"/>
      <c r="AG7" s="828"/>
      <c r="AH7" s="828"/>
      <c r="AI7" s="828"/>
      <c r="AJ7" s="828"/>
      <c r="AK7" s="831" t="s">
        <v>419</v>
      </c>
      <c r="AL7" s="821"/>
      <c r="AM7" s="821"/>
      <c r="AN7" s="821"/>
      <c r="AO7" s="821"/>
      <c r="AP7" s="821"/>
      <c r="AQ7" s="821"/>
      <c r="AR7" s="821"/>
      <c r="AS7" s="821"/>
      <c r="AT7" s="821"/>
      <c r="AU7" s="821"/>
      <c r="AV7" s="821"/>
      <c r="AW7" s="821"/>
    </row>
    <row r="8" ht="20.25" customHeight="1">
      <c r="A8" s="835" t="s">
        <v>45</v>
      </c>
      <c r="B8" s="825" t="s">
        <v>420</v>
      </c>
      <c r="C8" s="825" t="s">
        <v>421</v>
      </c>
      <c r="D8" s="825" t="s">
        <v>422</v>
      </c>
      <c r="E8" s="826" t="s">
        <v>423</v>
      </c>
      <c r="F8" s="825" t="s">
        <v>424</v>
      </c>
      <c r="G8" s="830" t="s">
        <v>425</v>
      </c>
      <c r="H8" s="830" t="s">
        <v>426</v>
      </c>
      <c r="I8" s="830" t="s">
        <v>427</v>
      </c>
      <c r="J8" s="830" t="s">
        <v>372</v>
      </c>
      <c r="K8" s="825" t="s">
        <v>428</v>
      </c>
      <c r="L8" s="830" t="s">
        <v>429</v>
      </c>
      <c r="M8" s="821" t="s">
        <v>430</v>
      </c>
      <c r="N8" s="821"/>
      <c r="O8" s="821" t="s">
        <v>431</v>
      </c>
      <c r="P8" s="826" t="s">
        <v>36</v>
      </c>
      <c r="Q8" s="821"/>
      <c r="R8" s="821"/>
      <c r="S8" s="820"/>
      <c r="T8" s="820"/>
      <c r="U8" s="820"/>
      <c r="V8" s="820"/>
      <c r="W8" s="820"/>
      <c r="X8" s="827" t="s">
        <v>384</v>
      </c>
      <c r="Y8" s="827" t="s">
        <v>385</v>
      </c>
      <c r="Z8" s="828" t="s">
        <v>409</v>
      </c>
      <c r="AA8" s="827" t="s">
        <v>432</v>
      </c>
      <c r="AB8" s="827" t="s">
        <v>433</v>
      </c>
      <c r="AC8" s="832" t="str">
        <f>HYPERLINK("http://psref.lenovo.com/syspool/Sys/PDF/withdrawnbook/ltwbook_WE_2012.pdf","ltwcover_WE")</f>
        <v>ltwcover_WE</v>
      </c>
      <c r="AD8" s="827" t="s">
        <v>434</v>
      </c>
      <c r="AE8" s="828" t="s">
        <v>391</v>
      </c>
      <c r="AF8" s="827" t="s">
        <v>435</v>
      </c>
      <c r="AG8" s="827" t="s">
        <v>436</v>
      </c>
      <c r="AH8" s="827" t="s">
        <v>437</v>
      </c>
      <c r="AI8" s="828"/>
      <c r="AJ8" s="827" t="s">
        <v>438</v>
      </c>
      <c r="AK8" s="831" t="s">
        <v>439</v>
      </c>
      <c r="AL8" s="826" t="s">
        <v>440</v>
      </c>
      <c r="AM8" s="821"/>
      <c r="AN8" s="821"/>
      <c r="AO8" s="821"/>
      <c r="AP8" s="821"/>
      <c r="AQ8" s="821"/>
      <c r="AR8" s="821"/>
      <c r="AS8" s="821"/>
      <c r="AT8" s="821"/>
      <c r="AU8" s="821"/>
      <c r="AV8" s="821"/>
      <c r="AW8" s="821"/>
    </row>
    <row r="9" ht="20.25" customHeight="1">
      <c r="A9" s="836" t="s">
        <v>52</v>
      </c>
      <c r="B9" s="825" t="s">
        <v>441</v>
      </c>
      <c r="C9" s="825" t="s">
        <v>425</v>
      </c>
      <c r="D9" s="825" t="s">
        <v>442</v>
      </c>
      <c r="E9" s="821" t="s">
        <v>443</v>
      </c>
      <c r="F9" s="825" t="s">
        <v>444</v>
      </c>
      <c r="G9" s="830" t="s">
        <v>445</v>
      </c>
      <c r="H9" s="830" t="s">
        <v>446</v>
      </c>
      <c r="I9" s="830" t="s">
        <v>447</v>
      </c>
      <c r="J9" s="830" t="s">
        <v>448</v>
      </c>
      <c r="K9" s="825" t="s">
        <v>449</v>
      </c>
      <c r="L9" s="830" t="s">
        <v>450</v>
      </c>
      <c r="M9" s="826" t="s">
        <v>451</v>
      </c>
      <c r="N9" s="821"/>
      <c r="O9" s="826" t="s">
        <v>452</v>
      </c>
      <c r="P9" s="826" t="s">
        <v>36</v>
      </c>
      <c r="Q9" s="821"/>
      <c r="R9" s="821"/>
      <c r="S9" s="820"/>
      <c r="T9" s="820"/>
      <c r="U9" s="820"/>
      <c r="V9" s="820"/>
      <c r="W9" s="820"/>
      <c r="X9" s="827" t="s">
        <v>384</v>
      </c>
      <c r="Y9" s="827" t="s">
        <v>385</v>
      </c>
      <c r="Z9" s="828" t="s">
        <v>409</v>
      </c>
      <c r="AA9" s="827" t="s">
        <v>453</v>
      </c>
      <c r="AB9" s="827" t="s">
        <v>433</v>
      </c>
      <c r="AC9" s="833" t="s">
        <v>454</v>
      </c>
      <c r="AD9" s="827" t="s">
        <v>455</v>
      </c>
      <c r="AE9" s="828" t="s">
        <v>391</v>
      </c>
      <c r="AF9" s="827" t="s">
        <v>456</v>
      </c>
      <c r="AG9" s="828"/>
      <c r="AH9" s="827" t="s">
        <v>457</v>
      </c>
      <c r="AI9" s="828"/>
      <c r="AJ9" s="827" t="s">
        <v>458</v>
      </c>
      <c r="AK9" s="831" t="s">
        <v>459</v>
      </c>
      <c r="AL9" s="826" t="s">
        <v>460</v>
      </c>
      <c r="AM9" s="821"/>
      <c r="AN9" s="821"/>
      <c r="AO9" s="821"/>
      <c r="AP9" s="821"/>
      <c r="AQ9" s="821"/>
      <c r="AR9" s="821"/>
      <c r="AS9" s="821"/>
      <c r="AT9" s="821"/>
      <c r="AU9" s="821"/>
      <c r="AV9" s="821"/>
      <c r="AW9" s="821"/>
    </row>
    <row r="10" ht="20.25" customHeight="1">
      <c r="A10" s="832" t="str">
        <f>HYPERLINK("https://www.ebay.com/sch/i.html?_from=R40&amp;_nkw=T430u+-lot&amp;_sacat=177&amp;LH_TitleDesc=0&amp;_sop=15&amp;LH_Complete=1&amp;LH_Sold=1&amp;LH_TitleDesc=0&amp;rt=nc&amp;LH_PrefLoc=2","T430u")</f>
        <v>T430u</v>
      </c>
      <c r="B10" s="837" t="s">
        <v>396</v>
      </c>
      <c r="C10" s="838" t="s">
        <v>461</v>
      </c>
      <c r="D10" s="837" t="s">
        <v>462</v>
      </c>
      <c r="E10" s="821" t="s">
        <v>463</v>
      </c>
      <c r="F10" s="825" t="s">
        <v>464</v>
      </c>
      <c r="G10" s="839" t="s">
        <v>465</v>
      </c>
      <c r="H10" s="830" t="s">
        <v>466</v>
      </c>
      <c r="I10" s="830" t="s">
        <v>404</v>
      </c>
      <c r="J10" s="830" t="s">
        <v>379</v>
      </c>
      <c r="K10" s="825" t="s">
        <v>467</v>
      </c>
      <c r="L10" s="830" t="s">
        <v>468</v>
      </c>
      <c r="M10" s="826" t="s">
        <v>469</v>
      </c>
      <c r="N10" s="821"/>
      <c r="O10" s="826" t="s">
        <v>470</v>
      </c>
      <c r="P10" s="826" t="s">
        <v>471</v>
      </c>
      <c r="Q10" s="821"/>
      <c r="R10" s="821"/>
      <c r="S10" s="820"/>
      <c r="T10" s="820"/>
      <c r="U10" s="820"/>
      <c r="V10" s="820"/>
      <c r="W10" s="820"/>
      <c r="X10" s="827" t="s">
        <v>384</v>
      </c>
      <c r="Y10" s="827" t="s">
        <v>385</v>
      </c>
      <c r="Z10" s="828" t="s">
        <v>409</v>
      </c>
      <c r="AA10" s="827" t="s">
        <v>453</v>
      </c>
      <c r="AB10" s="827" t="s">
        <v>472</v>
      </c>
      <c r="AC10" s="832" t="str">
        <f>HYPERLINK("http://psref.lenovo.com/syspool/Sys/PDF/withdrawnbook/ThinkPad_T430u.pdf","Link")</f>
        <v>Link</v>
      </c>
      <c r="AD10" s="827" t="s">
        <v>473</v>
      </c>
      <c r="AE10" s="828" t="s">
        <v>391</v>
      </c>
      <c r="AF10" s="827" t="s">
        <v>474</v>
      </c>
      <c r="AG10" s="828"/>
      <c r="AH10" s="827" t="s">
        <v>475</v>
      </c>
      <c r="AI10" s="828"/>
      <c r="AJ10" s="827" t="s">
        <v>476</v>
      </c>
      <c r="AK10" s="831" t="s">
        <v>477</v>
      </c>
      <c r="AL10" s="821"/>
      <c r="AM10" s="821"/>
      <c r="AN10" s="821"/>
      <c r="AO10" s="821"/>
      <c r="AP10" s="821"/>
      <c r="AQ10" s="821"/>
      <c r="AR10" s="821"/>
      <c r="AS10" s="821"/>
      <c r="AT10" s="821"/>
      <c r="AU10" s="821"/>
      <c r="AV10" s="821"/>
      <c r="AW10" s="821"/>
    </row>
    <row r="11" ht="20.25" customHeight="1">
      <c r="A11" s="832" t="str">
        <f>HYPERLINK("https://www.ebay.com/sch/i.html?_from=R40&amp;_nkw=T431s+-lot&amp;_sacat=177&amp;LH_TitleDesc=0&amp;_sop=15&amp;LH_TitleDesc=0&amp;LH_Sold=1&amp;LH_Complete=1&amp;rt=nc&amp;LH_PrefLoc=2","T431s")</f>
        <v>T431s</v>
      </c>
      <c r="B11" s="825" t="s">
        <v>374</v>
      </c>
      <c r="C11" s="825" t="s">
        <v>461</v>
      </c>
      <c r="D11" s="825" t="s">
        <v>478</v>
      </c>
      <c r="E11" s="821" t="s">
        <v>479</v>
      </c>
      <c r="F11" s="825" t="s">
        <v>91</v>
      </c>
      <c r="G11" s="830" t="s">
        <v>480</v>
      </c>
      <c r="H11" s="830" t="s">
        <v>481</v>
      </c>
      <c r="I11" s="830" t="s">
        <v>377</v>
      </c>
      <c r="J11" s="830" t="s">
        <v>482</v>
      </c>
      <c r="K11" s="825" t="s">
        <v>483</v>
      </c>
      <c r="L11" s="830" t="s">
        <v>484</v>
      </c>
      <c r="M11" s="821" t="s">
        <v>485</v>
      </c>
      <c r="N11" s="826" t="s">
        <v>486</v>
      </c>
      <c r="O11" s="826" t="s">
        <v>470</v>
      </c>
      <c r="P11" s="826" t="s">
        <v>471</v>
      </c>
      <c r="Q11" s="821"/>
      <c r="R11" s="821"/>
      <c r="S11" s="820"/>
      <c r="T11" s="820"/>
      <c r="U11" s="820"/>
      <c r="V11" s="820"/>
      <c r="W11" s="820"/>
      <c r="X11" s="827" t="s">
        <v>487</v>
      </c>
      <c r="Y11" s="827" t="s">
        <v>193</v>
      </c>
      <c r="Z11" s="828" t="s">
        <v>488</v>
      </c>
      <c r="AA11" s="827" t="s">
        <v>453</v>
      </c>
      <c r="AB11" s="827" t="s">
        <v>472</v>
      </c>
      <c r="AC11" s="832" t="str">
        <f>HYPERLINK("http://psref.lenovo.com/syspool/Sys/PDF/withdrawnbook/ThinkPad_T431s.pdf","Link")</f>
        <v>Link</v>
      </c>
      <c r="AD11" s="827" t="s">
        <v>489</v>
      </c>
      <c r="AE11" s="828" t="s">
        <v>490</v>
      </c>
      <c r="AF11" s="827" t="s">
        <v>491</v>
      </c>
      <c r="AG11" s="828"/>
      <c r="AH11" s="827" t="s">
        <v>492</v>
      </c>
      <c r="AI11" s="828"/>
      <c r="AJ11" s="827" t="s">
        <v>493</v>
      </c>
      <c r="AK11" s="831" t="s">
        <v>494</v>
      </c>
      <c r="AL11" s="821"/>
      <c r="AM11" s="821"/>
      <c r="AN11" s="821"/>
      <c r="AO11" s="821"/>
      <c r="AP11" s="821"/>
      <c r="AQ11" s="821"/>
      <c r="AR11" s="821"/>
      <c r="AS11" s="821"/>
      <c r="AT11" s="821"/>
      <c r="AU11" s="821"/>
      <c r="AV11" s="821"/>
      <c r="AW11" s="821"/>
    </row>
    <row r="12" ht="20.25" customHeight="1">
      <c r="A12" s="832"/>
      <c r="B12" s="820"/>
      <c r="C12" s="820"/>
      <c r="D12" s="820"/>
      <c r="E12" s="821"/>
      <c r="F12" s="820"/>
      <c r="G12" s="822"/>
      <c r="H12" s="822"/>
      <c r="I12" s="822"/>
      <c r="J12" s="822"/>
      <c r="K12" s="820"/>
      <c r="L12" s="822"/>
      <c r="M12" s="821"/>
      <c r="N12" s="821"/>
      <c r="O12" s="821"/>
      <c r="P12" s="821"/>
      <c r="Q12" s="821"/>
      <c r="R12" s="821"/>
      <c r="S12" s="820"/>
      <c r="T12" s="820"/>
      <c r="U12" s="820"/>
      <c r="V12" s="820"/>
      <c r="W12" s="820"/>
      <c r="X12" s="828"/>
      <c r="Y12" s="828"/>
      <c r="Z12" s="828"/>
      <c r="AA12" s="828"/>
      <c r="AB12" s="828"/>
      <c r="AC12" s="832"/>
      <c r="AD12" s="828"/>
      <c r="AE12" s="828"/>
      <c r="AF12" s="828"/>
      <c r="AG12" s="828"/>
      <c r="AH12" s="828"/>
      <c r="AI12" s="828"/>
      <c r="AJ12" s="828"/>
      <c r="AK12" s="831" t="s">
        <v>495</v>
      </c>
      <c r="AL12" s="821"/>
      <c r="AM12" s="821"/>
      <c r="AN12" s="821"/>
      <c r="AO12" s="821"/>
      <c r="AP12" s="821"/>
      <c r="AQ12" s="821"/>
      <c r="AR12" s="821"/>
      <c r="AS12" s="821"/>
      <c r="AT12" s="821"/>
      <c r="AU12" s="821"/>
      <c r="AV12" s="821"/>
      <c r="AW12" s="821"/>
    </row>
    <row r="13" ht="20.25" customHeight="1">
      <c r="A13" s="832" t="str">
        <f>HYPERLINK("https://www.ebay.com/sch/i.html?_from=R40&amp;_nkw=T440s+-lot&amp;_sacat=177&amp;LH_TitleDesc=0&amp;_sop=15&amp;LH_Complete=1&amp;LH_Sold=1&amp;LH_TitleDesc=0&amp;rt=nc&amp;LH_PrefLoc=2","T440s")</f>
        <v>T440s</v>
      </c>
      <c r="B13" s="825" t="s">
        <v>425</v>
      </c>
      <c r="C13" s="825" t="s">
        <v>400</v>
      </c>
      <c r="D13" s="825" t="s">
        <v>81</v>
      </c>
      <c r="E13" s="821" t="s">
        <v>496</v>
      </c>
      <c r="F13" s="825" t="s">
        <v>92</v>
      </c>
      <c r="G13" s="830" t="s">
        <v>497</v>
      </c>
      <c r="H13" s="830" t="s">
        <v>498</v>
      </c>
      <c r="I13" s="830" t="s">
        <v>499</v>
      </c>
      <c r="J13" s="830" t="s">
        <v>500</v>
      </c>
      <c r="K13" s="825" t="s">
        <v>501</v>
      </c>
      <c r="L13" s="830" t="s">
        <v>502</v>
      </c>
      <c r="M13" s="821" t="s">
        <v>503</v>
      </c>
      <c r="N13" s="826" t="s">
        <v>504</v>
      </c>
      <c r="O13" s="821" t="s">
        <v>505</v>
      </c>
      <c r="P13" s="826" t="s">
        <v>471</v>
      </c>
      <c r="Q13" s="821"/>
      <c r="R13" s="821"/>
      <c r="S13" s="820"/>
      <c r="T13" s="820"/>
      <c r="U13" s="820"/>
      <c r="V13" s="820"/>
      <c r="W13" s="820"/>
      <c r="X13" s="827" t="s">
        <v>487</v>
      </c>
      <c r="Y13" s="827" t="s">
        <v>193</v>
      </c>
      <c r="Z13" s="828" t="s">
        <v>488</v>
      </c>
      <c r="AA13" s="827" t="s">
        <v>453</v>
      </c>
      <c r="AB13" s="827" t="s">
        <v>506</v>
      </c>
      <c r="AC13" s="832" t="str">
        <f>HYPERLINK("http://psref.lenovo.com/Product/ThinkPad_T440s","Link")</f>
        <v>Link</v>
      </c>
      <c r="AD13" s="827" t="s">
        <v>507</v>
      </c>
      <c r="AE13" s="828" t="s">
        <v>508</v>
      </c>
      <c r="AF13" s="827" t="s">
        <v>509</v>
      </c>
      <c r="AG13" s="828"/>
      <c r="AH13" s="827" t="s">
        <v>510</v>
      </c>
      <c r="AI13" s="828"/>
      <c r="AJ13" s="827" t="s">
        <v>511</v>
      </c>
      <c r="AK13" s="831" t="s">
        <v>512</v>
      </c>
      <c r="AL13" s="821"/>
      <c r="AM13" s="821"/>
      <c r="AN13" s="821"/>
      <c r="AO13" s="821"/>
      <c r="AP13" s="821"/>
      <c r="AQ13" s="821"/>
      <c r="AR13" s="821"/>
      <c r="AS13" s="821"/>
      <c r="AT13" s="821"/>
      <c r="AU13" s="821"/>
      <c r="AV13" s="821"/>
      <c r="AW13" s="821"/>
    </row>
    <row r="14" ht="20.25" customHeight="1">
      <c r="A14" s="840" t="s">
        <v>513</v>
      </c>
      <c r="B14" s="825" t="s">
        <v>514</v>
      </c>
      <c r="C14" s="825" t="s">
        <v>422</v>
      </c>
      <c r="D14" s="825" t="s">
        <v>515</v>
      </c>
      <c r="E14" s="821"/>
      <c r="F14" s="825" t="s">
        <v>516</v>
      </c>
      <c r="G14" s="830" t="s">
        <v>517</v>
      </c>
      <c r="H14" s="830" t="s">
        <v>518</v>
      </c>
      <c r="I14" s="830" t="s">
        <v>519</v>
      </c>
      <c r="J14" s="830" t="s">
        <v>384</v>
      </c>
      <c r="K14" s="825" t="s">
        <v>520</v>
      </c>
      <c r="L14" s="830" t="s">
        <v>521</v>
      </c>
      <c r="M14" s="826" t="s">
        <v>522</v>
      </c>
      <c r="N14" s="821"/>
      <c r="O14" s="821"/>
      <c r="P14" s="821"/>
      <c r="Q14" s="821"/>
      <c r="R14" s="821"/>
      <c r="S14" s="820"/>
      <c r="T14" s="820"/>
      <c r="U14" s="820"/>
      <c r="V14" s="820"/>
      <c r="W14" s="820"/>
      <c r="X14" s="828"/>
      <c r="Y14" s="828"/>
      <c r="Z14" s="828"/>
      <c r="AA14" s="828"/>
      <c r="AB14" s="828"/>
      <c r="AC14" s="821"/>
      <c r="AD14" s="827"/>
      <c r="AE14" s="828"/>
      <c r="AF14" s="828"/>
      <c r="AG14" s="828"/>
      <c r="AH14" s="828"/>
      <c r="AI14" s="828"/>
      <c r="AJ14" s="828"/>
      <c r="AK14" s="831" t="s">
        <v>523</v>
      </c>
      <c r="AL14" s="821"/>
      <c r="AM14" s="821"/>
      <c r="AN14" s="821"/>
      <c r="AO14" s="821"/>
      <c r="AP14" s="821"/>
      <c r="AQ14" s="821"/>
      <c r="AR14" s="821"/>
      <c r="AS14" s="821"/>
      <c r="AT14" s="821"/>
      <c r="AU14" s="821"/>
      <c r="AV14" s="821"/>
      <c r="AW14" s="821"/>
    </row>
    <row r="15" ht="20.25" customHeight="1">
      <c r="A15" s="832" t="str">
        <f>HYPERLINK("https://www.ebay.com/sch/i.html?_from=R40&amp;_nkw=T450s+-lot+-dock&amp;_sacat=177&amp;LH_TitleDesc=0&amp;_sop=15&amp;LH_Complete=1&amp;LH_Sold=1&amp;LH_TitleDesc=0&amp;rt=nc&amp;LH_PrefLoc=2","T450s")</f>
        <v>T450s</v>
      </c>
      <c r="B15" s="825" t="s">
        <v>462</v>
      </c>
      <c r="C15" s="825" t="s">
        <v>524</v>
      </c>
      <c r="D15" s="825" t="s">
        <v>525</v>
      </c>
      <c r="E15" s="821" t="s">
        <v>526</v>
      </c>
      <c r="F15" s="825" t="s">
        <v>527</v>
      </c>
      <c r="G15" s="830" t="s">
        <v>528</v>
      </c>
      <c r="H15" s="830" t="s">
        <v>529</v>
      </c>
      <c r="I15" s="830" t="s">
        <v>530</v>
      </c>
      <c r="J15" s="830" t="s">
        <v>531</v>
      </c>
      <c r="K15" s="825" t="s">
        <v>532</v>
      </c>
      <c r="L15" s="830" t="s">
        <v>533</v>
      </c>
      <c r="M15" s="821" t="s">
        <v>534</v>
      </c>
      <c r="N15" s="826" t="s">
        <v>535</v>
      </c>
      <c r="O15" s="826" t="s">
        <v>536</v>
      </c>
      <c r="P15" s="826" t="s">
        <v>471</v>
      </c>
      <c r="Q15" s="832"/>
      <c r="R15" s="821"/>
      <c r="S15" s="820"/>
      <c r="T15" s="820"/>
      <c r="U15" s="820"/>
      <c r="V15" s="820"/>
      <c r="W15" s="820"/>
      <c r="X15" s="827" t="s">
        <v>487</v>
      </c>
      <c r="Y15" s="827" t="s">
        <v>193</v>
      </c>
      <c r="Z15" s="828" t="s">
        <v>488</v>
      </c>
      <c r="AA15" s="827" t="s">
        <v>453</v>
      </c>
      <c r="AB15" s="827" t="s">
        <v>506</v>
      </c>
      <c r="AC15" s="832" t="str">
        <f>HYPERLINK("http://psref.lenovo.com/Product/ThinkPad/ThinkPad_T450S","Link")</f>
        <v>Link</v>
      </c>
      <c r="AD15" s="827" t="s">
        <v>537</v>
      </c>
      <c r="AE15" s="828" t="s">
        <v>508</v>
      </c>
      <c r="AF15" s="827" t="s">
        <v>538</v>
      </c>
      <c r="AG15" s="828"/>
      <c r="AH15" s="827" t="s">
        <v>539</v>
      </c>
      <c r="AI15" s="828"/>
      <c r="AJ15" s="827" t="s">
        <v>540</v>
      </c>
      <c r="AK15" s="831" t="s">
        <v>541</v>
      </c>
      <c r="AL15" s="821"/>
      <c r="AM15" s="821"/>
      <c r="AN15" s="821"/>
      <c r="AO15" s="821"/>
      <c r="AP15" s="821"/>
      <c r="AQ15" s="821"/>
      <c r="AR15" s="821"/>
      <c r="AS15" s="821"/>
      <c r="AT15" s="821"/>
      <c r="AU15" s="821"/>
      <c r="AV15" s="821"/>
      <c r="AW15" s="821"/>
    </row>
    <row r="16" ht="20.25" customHeight="1">
      <c r="A16" s="840" t="s">
        <v>542</v>
      </c>
      <c r="B16" s="825" t="s">
        <v>543</v>
      </c>
      <c r="C16" s="825" t="s">
        <v>544</v>
      </c>
      <c r="D16" s="825" t="s">
        <v>545</v>
      </c>
      <c r="E16" s="821"/>
      <c r="F16" s="825" t="s">
        <v>546</v>
      </c>
      <c r="G16" s="830" t="s">
        <v>547</v>
      </c>
      <c r="H16" s="830" t="s">
        <v>481</v>
      </c>
      <c r="I16" s="830" t="s">
        <v>377</v>
      </c>
      <c r="J16" s="830" t="s">
        <v>466</v>
      </c>
      <c r="K16" s="825" t="s">
        <v>548</v>
      </c>
      <c r="L16" s="830" t="s">
        <v>402</v>
      </c>
      <c r="M16" s="821"/>
      <c r="N16" s="841"/>
      <c r="O16" s="841"/>
      <c r="P16" s="841"/>
      <c r="Q16" s="821"/>
      <c r="R16" s="821"/>
      <c r="S16" s="820"/>
      <c r="T16" s="820"/>
      <c r="U16" s="820"/>
      <c r="V16" s="820"/>
      <c r="W16" s="820"/>
      <c r="X16" s="828"/>
      <c r="Y16" s="828"/>
      <c r="Z16" s="828"/>
      <c r="AA16" s="828"/>
      <c r="AB16" s="828"/>
      <c r="AC16" s="821"/>
      <c r="AD16" s="828"/>
      <c r="AE16" s="828"/>
      <c r="AF16" s="828"/>
      <c r="AG16" s="828"/>
      <c r="AH16" s="842"/>
      <c r="AI16" s="842"/>
      <c r="AJ16" s="842"/>
      <c r="AK16" s="831" t="s">
        <v>549</v>
      </c>
      <c r="AL16" s="821"/>
      <c r="AM16" s="821"/>
      <c r="AN16" s="821"/>
      <c r="AO16" s="821"/>
      <c r="AP16" s="821"/>
      <c r="AQ16" s="821"/>
      <c r="AR16" s="821"/>
      <c r="AS16" s="821"/>
      <c r="AT16" s="821"/>
      <c r="AU16" s="821"/>
      <c r="AV16" s="821"/>
      <c r="AW16" s="821"/>
    </row>
    <row r="17" ht="20.25" customHeight="1">
      <c r="A17" s="843"/>
      <c r="B17" s="820"/>
      <c r="C17" s="820"/>
      <c r="D17" s="820"/>
      <c r="E17" s="821"/>
      <c r="F17" s="820"/>
      <c r="G17" s="822"/>
      <c r="H17" s="822"/>
      <c r="I17" s="822"/>
      <c r="J17" s="822"/>
      <c r="K17" s="820"/>
      <c r="L17" s="822"/>
      <c r="M17" s="821"/>
      <c r="N17" s="841"/>
      <c r="O17" s="841"/>
      <c r="P17" s="841"/>
      <c r="Q17" s="821"/>
      <c r="R17" s="821"/>
      <c r="S17" s="820"/>
      <c r="T17" s="820"/>
      <c r="U17" s="820"/>
      <c r="V17" s="820"/>
      <c r="W17" s="820"/>
      <c r="X17" s="828"/>
      <c r="Y17" s="828"/>
      <c r="Z17" s="828"/>
      <c r="AA17" s="828"/>
      <c r="AB17" s="828"/>
      <c r="AC17" s="821"/>
      <c r="AD17" s="828"/>
      <c r="AE17" s="828"/>
      <c r="AF17" s="828"/>
      <c r="AG17" s="828"/>
      <c r="AH17" s="842"/>
      <c r="AI17" s="842"/>
      <c r="AJ17" s="842"/>
      <c r="AK17" s="831" t="s">
        <v>550</v>
      </c>
      <c r="AL17" s="821"/>
      <c r="AM17" s="821"/>
      <c r="AN17" s="821"/>
      <c r="AO17" s="821"/>
      <c r="AP17" s="821"/>
      <c r="AQ17" s="821"/>
      <c r="AR17" s="821"/>
      <c r="AS17" s="821"/>
      <c r="AT17" s="821"/>
      <c r="AU17" s="821"/>
      <c r="AV17" s="821"/>
      <c r="AW17" s="821"/>
    </row>
    <row r="18" ht="20.25" customHeight="1">
      <c r="A18" s="836" t="s">
        <v>76</v>
      </c>
      <c r="B18" s="825" t="s">
        <v>422</v>
      </c>
      <c r="C18" s="825" t="s">
        <v>91</v>
      </c>
      <c r="D18" s="825" t="s">
        <v>544</v>
      </c>
      <c r="E18" s="821" t="s">
        <v>551</v>
      </c>
      <c r="F18" s="825" t="s">
        <v>552</v>
      </c>
      <c r="G18" s="830" t="s">
        <v>553</v>
      </c>
      <c r="H18" s="830" t="s">
        <v>554</v>
      </c>
      <c r="I18" s="830" t="s">
        <v>555</v>
      </c>
      <c r="J18" s="830" t="s">
        <v>556</v>
      </c>
      <c r="K18" s="825" t="s">
        <v>557</v>
      </c>
      <c r="L18" s="830" t="s">
        <v>558</v>
      </c>
      <c r="M18" s="821" t="s">
        <v>559</v>
      </c>
      <c r="N18" s="826" t="s">
        <v>560</v>
      </c>
      <c r="O18" s="826" t="s">
        <v>561</v>
      </c>
      <c r="P18" s="826" t="s">
        <v>471</v>
      </c>
      <c r="Q18" s="832"/>
      <c r="R18" s="821"/>
      <c r="S18" s="820"/>
      <c r="T18" s="820"/>
      <c r="U18" s="820"/>
      <c r="V18" s="820"/>
      <c r="W18" s="820"/>
      <c r="X18" s="827" t="s">
        <v>487</v>
      </c>
      <c r="Y18" s="827" t="s">
        <v>217</v>
      </c>
      <c r="Z18" s="827" t="s">
        <v>562</v>
      </c>
      <c r="AA18" s="827" t="s">
        <v>563</v>
      </c>
      <c r="AB18" s="827" t="s">
        <v>564</v>
      </c>
      <c r="AC18" s="832" t="str">
        <f>HYPERLINK("http://psref.lenovo.com/Product/ThinkPad/ThinkPad_T460S","Link")</f>
        <v>Link</v>
      </c>
      <c r="AD18" s="827" t="s">
        <v>565</v>
      </c>
      <c r="AE18" s="828" t="s">
        <v>508</v>
      </c>
      <c r="AF18" s="827" t="s">
        <v>566</v>
      </c>
      <c r="AG18" s="828"/>
      <c r="AH18" s="827" t="s">
        <v>567</v>
      </c>
      <c r="AI18" s="828"/>
      <c r="AJ18" s="827" t="s">
        <v>568</v>
      </c>
      <c r="AK18" s="831" t="s">
        <v>569</v>
      </c>
      <c r="AL18" s="821"/>
      <c r="AM18" s="821"/>
      <c r="AN18" s="821"/>
      <c r="AO18" s="821"/>
      <c r="AP18" s="821"/>
      <c r="AQ18" s="821"/>
      <c r="AR18" s="821"/>
      <c r="AS18" s="821"/>
      <c r="AT18" s="821"/>
      <c r="AU18" s="821"/>
      <c r="AV18" s="821"/>
      <c r="AW18" s="821"/>
    </row>
    <row r="19" ht="20.25" customHeight="1">
      <c r="A19" s="836" t="s">
        <v>570</v>
      </c>
      <c r="B19" s="825" t="s">
        <v>571</v>
      </c>
      <c r="C19" s="825" t="s">
        <v>83</v>
      </c>
      <c r="D19" s="825" t="s">
        <v>545</v>
      </c>
      <c r="E19" s="821"/>
      <c r="F19" s="825" t="s">
        <v>572</v>
      </c>
      <c r="G19" s="830" t="s">
        <v>447</v>
      </c>
      <c r="H19" s="830" t="s">
        <v>573</v>
      </c>
      <c r="I19" s="830" t="s">
        <v>574</v>
      </c>
      <c r="J19" s="830" t="s">
        <v>547</v>
      </c>
      <c r="K19" s="825" t="s">
        <v>575</v>
      </c>
      <c r="L19" s="830" t="s">
        <v>576</v>
      </c>
      <c r="M19" s="826" t="s">
        <v>577</v>
      </c>
      <c r="N19" s="826"/>
      <c r="O19" s="821"/>
      <c r="P19" s="826"/>
      <c r="Q19" s="832"/>
      <c r="R19" s="821"/>
      <c r="S19" s="820"/>
      <c r="T19" s="820"/>
      <c r="U19" s="820"/>
      <c r="V19" s="820"/>
      <c r="W19" s="820"/>
      <c r="X19" s="827"/>
      <c r="Y19" s="827"/>
      <c r="Z19" s="827"/>
      <c r="AA19" s="827"/>
      <c r="AB19" s="827"/>
      <c r="AC19" s="832"/>
      <c r="AD19" s="827"/>
      <c r="AE19" s="828"/>
      <c r="AF19" s="827"/>
      <c r="AG19" s="828"/>
      <c r="AH19" s="827"/>
      <c r="AI19" s="828"/>
      <c r="AJ19" s="827"/>
      <c r="AK19" s="831" t="s">
        <v>578</v>
      </c>
      <c r="AL19" s="821"/>
      <c r="AM19" s="821"/>
      <c r="AN19" s="821"/>
      <c r="AO19" s="821"/>
      <c r="AP19" s="821"/>
      <c r="AQ19" s="821"/>
      <c r="AR19" s="821"/>
      <c r="AS19" s="821"/>
      <c r="AT19" s="821"/>
      <c r="AU19" s="821"/>
      <c r="AV19" s="821"/>
      <c r="AW19" s="821"/>
    </row>
    <row r="20" ht="20.25" customHeight="1">
      <c r="A20" s="835" t="s">
        <v>579</v>
      </c>
      <c r="B20" s="825" t="s">
        <v>580</v>
      </c>
      <c r="C20" s="825" t="s">
        <v>444</v>
      </c>
      <c r="D20" s="825" t="s">
        <v>93</v>
      </c>
      <c r="E20" s="821" t="s">
        <v>581</v>
      </c>
      <c r="F20" s="825" t="s">
        <v>582</v>
      </c>
      <c r="G20" s="830" t="s">
        <v>583</v>
      </c>
      <c r="H20" s="830" t="s">
        <v>584</v>
      </c>
      <c r="I20" s="830" t="s">
        <v>585</v>
      </c>
      <c r="J20" s="830" t="s">
        <v>586</v>
      </c>
      <c r="K20" s="825" t="s">
        <v>587</v>
      </c>
      <c r="L20" s="822"/>
      <c r="M20" s="821"/>
      <c r="N20" s="826" t="s">
        <v>588</v>
      </c>
      <c r="O20" s="826" t="s">
        <v>589</v>
      </c>
      <c r="P20" s="826" t="s">
        <v>471</v>
      </c>
      <c r="Q20" s="832"/>
      <c r="R20" s="821"/>
      <c r="S20" s="820"/>
      <c r="T20" s="820"/>
      <c r="U20" s="820"/>
      <c r="V20" s="820"/>
      <c r="W20" s="820"/>
      <c r="X20" s="828"/>
      <c r="Y20" s="828"/>
      <c r="Z20" s="828"/>
      <c r="AA20" s="828"/>
      <c r="AB20" s="828"/>
      <c r="AC20" s="832"/>
      <c r="AD20" s="828"/>
      <c r="AE20" s="828"/>
      <c r="AF20" s="828"/>
      <c r="AG20" s="828"/>
      <c r="AH20" s="828"/>
      <c r="AI20" s="828"/>
      <c r="AJ20" s="827" t="s">
        <v>590</v>
      </c>
      <c r="AK20" s="831" t="s">
        <v>591</v>
      </c>
      <c r="AL20" s="821"/>
      <c r="AM20" s="821"/>
      <c r="AN20" s="821"/>
      <c r="AO20" s="821"/>
      <c r="AP20" s="821"/>
      <c r="AQ20" s="821"/>
      <c r="AR20" s="821"/>
      <c r="AS20" s="821"/>
      <c r="AT20" s="821"/>
      <c r="AU20" s="821"/>
      <c r="AV20" s="821"/>
      <c r="AW20" s="821"/>
    </row>
    <row r="21" ht="20.25" customHeight="1">
      <c r="A21" s="836" t="s">
        <v>592</v>
      </c>
      <c r="B21" s="825" t="s">
        <v>81</v>
      </c>
      <c r="C21" s="825" t="s">
        <v>82</v>
      </c>
      <c r="D21" s="825" t="s">
        <v>83</v>
      </c>
      <c r="E21" s="821" t="s">
        <v>581</v>
      </c>
      <c r="F21" s="825" t="s">
        <v>93</v>
      </c>
      <c r="G21" s="830" t="s">
        <v>593</v>
      </c>
      <c r="H21" s="830" t="s">
        <v>594</v>
      </c>
      <c r="I21" s="830" t="s">
        <v>595</v>
      </c>
      <c r="J21" s="830" t="s">
        <v>596</v>
      </c>
      <c r="K21" s="825" t="s">
        <v>597</v>
      </c>
      <c r="L21" s="830" t="s">
        <v>500</v>
      </c>
      <c r="M21" s="821" t="s">
        <v>598</v>
      </c>
      <c r="N21" s="826" t="s">
        <v>560</v>
      </c>
      <c r="O21" s="826" t="s">
        <v>561</v>
      </c>
      <c r="P21" s="826" t="s">
        <v>471</v>
      </c>
      <c r="Q21" s="832"/>
      <c r="R21" s="821"/>
      <c r="S21" s="820"/>
      <c r="T21" s="820"/>
      <c r="U21" s="820"/>
      <c r="V21" s="820"/>
      <c r="W21" s="820"/>
      <c r="X21" s="827" t="s">
        <v>487</v>
      </c>
      <c r="Y21" s="827" t="s">
        <v>217</v>
      </c>
      <c r="Z21" s="827" t="s">
        <v>562</v>
      </c>
      <c r="AA21" s="827" t="s">
        <v>563</v>
      </c>
      <c r="AB21" s="827" t="s">
        <v>564</v>
      </c>
      <c r="AC21" s="832" t="str">
        <f t="shared" ref="AC21:AC22" si="1">HYPERLINK("http://psref.lenovo.com/Product/ThinkPad/ThinkPad_T470S","Link")</f>
        <v>Link</v>
      </c>
      <c r="AD21" s="827" t="s">
        <v>599</v>
      </c>
      <c r="AE21" s="828" t="s">
        <v>600</v>
      </c>
      <c r="AF21" s="827" t="s">
        <v>601</v>
      </c>
      <c r="AG21" s="828"/>
      <c r="AH21" s="827" t="s">
        <v>567</v>
      </c>
      <c r="AI21" s="827" t="s">
        <v>602</v>
      </c>
      <c r="AJ21" s="827" t="s">
        <v>603</v>
      </c>
      <c r="AK21" s="831" t="s">
        <v>604</v>
      </c>
      <c r="AL21" s="821"/>
      <c r="AM21" s="821"/>
      <c r="AN21" s="821"/>
      <c r="AO21" s="821"/>
      <c r="AP21" s="821"/>
      <c r="AQ21" s="821"/>
      <c r="AR21" s="821"/>
      <c r="AS21" s="821"/>
      <c r="AT21" s="821"/>
      <c r="AU21" s="821"/>
      <c r="AV21" s="821"/>
      <c r="AW21" s="821"/>
    </row>
    <row r="22" ht="20.25" customHeight="1">
      <c r="A22" s="832" t="str">
        <f>HYPERLINK("https://www.ebay.com/sch/i.html?_from=R40&amp;_nkw=T470s+-lot+%287100%2C+7200%2C+7300%2C+7500%2C+7600%2C+2.7%2C+2.8%29&amp;_sacat=177&amp;LH_TitleDesc=0&amp;_sop=15&amp;LH_TitleDesc=0&amp;LH_PrefLoc=2&amp;rt=nc&amp;LH_Sold=1&amp;LH_Complete=1","T470s 'Kaby'")</f>
        <v>T470s 'Kaby'</v>
      </c>
      <c r="B22" s="825" t="s">
        <v>91</v>
      </c>
      <c r="C22" s="825" t="s">
        <v>92</v>
      </c>
      <c r="D22" s="825" t="s">
        <v>93</v>
      </c>
      <c r="E22" s="821" t="s">
        <v>581</v>
      </c>
      <c r="F22" s="825" t="s">
        <v>605</v>
      </c>
      <c r="G22" s="830" t="s">
        <v>606</v>
      </c>
      <c r="H22" s="830" t="s">
        <v>607</v>
      </c>
      <c r="I22" s="830" t="s">
        <v>608</v>
      </c>
      <c r="J22" s="830" t="s">
        <v>609</v>
      </c>
      <c r="K22" s="825" t="s">
        <v>610</v>
      </c>
      <c r="L22" s="830" t="s">
        <v>374</v>
      </c>
      <c r="M22" s="821" t="s">
        <v>611</v>
      </c>
      <c r="N22" s="826" t="s">
        <v>612</v>
      </c>
      <c r="O22" s="826" t="s">
        <v>613</v>
      </c>
      <c r="P22" s="826" t="s">
        <v>471</v>
      </c>
      <c r="Q22" s="832"/>
      <c r="R22" s="821"/>
      <c r="S22" s="820"/>
      <c r="T22" s="820"/>
      <c r="U22" s="820"/>
      <c r="V22" s="820"/>
      <c r="W22" s="820"/>
      <c r="X22" s="827" t="s">
        <v>487</v>
      </c>
      <c r="Y22" s="827" t="s">
        <v>217</v>
      </c>
      <c r="Z22" s="827" t="s">
        <v>562</v>
      </c>
      <c r="AA22" s="827" t="s">
        <v>563</v>
      </c>
      <c r="AB22" s="827" t="s">
        <v>564</v>
      </c>
      <c r="AC22" s="832" t="str">
        <f t="shared" si="1"/>
        <v>Link</v>
      </c>
      <c r="AD22" s="827" t="s">
        <v>599</v>
      </c>
      <c r="AE22" s="828" t="s">
        <v>600</v>
      </c>
      <c r="AF22" s="827" t="s">
        <v>601</v>
      </c>
      <c r="AG22" s="828"/>
      <c r="AH22" s="827" t="s">
        <v>614</v>
      </c>
      <c r="AI22" s="828" t="s">
        <v>615</v>
      </c>
      <c r="AJ22" s="827" t="s">
        <v>616</v>
      </c>
      <c r="AK22" s="831" t="s">
        <v>617</v>
      </c>
      <c r="AL22" s="821"/>
      <c r="AM22" s="821"/>
      <c r="AN22" s="821"/>
      <c r="AO22" s="821"/>
      <c r="AP22" s="821"/>
      <c r="AQ22" s="821"/>
      <c r="AR22" s="821"/>
      <c r="AS22" s="821"/>
      <c r="AT22" s="821"/>
      <c r="AU22" s="821"/>
      <c r="AV22" s="821"/>
      <c r="AW22" s="821"/>
    </row>
    <row r="23" ht="20.25" customHeight="1">
      <c r="A23" s="832" t="str">
        <f>HYPERLINK("https://www.ebay.com/sch/i.html?_from=R40&amp;_nkw=T480s+-lot+-docking&amp;_sacat=177&amp;LH_TitleDesc=0&amp;_sop=15&amp;LH_Complete=1&amp;LH_Sold=1&amp;LH_TitleDesc=0&amp;rt=nc&amp;LH_PrefLoc=2","T480s")</f>
        <v>T480s</v>
      </c>
      <c r="B23" s="825" t="s">
        <v>618</v>
      </c>
      <c r="C23" s="825" t="s">
        <v>619</v>
      </c>
      <c r="D23" s="825" t="s">
        <v>620</v>
      </c>
      <c r="E23" s="821" t="s">
        <v>621</v>
      </c>
      <c r="F23" s="825" t="s">
        <v>622</v>
      </c>
      <c r="G23" s="830" t="s">
        <v>623</v>
      </c>
      <c r="H23" s="830" t="s">
        <v>624</v>
      </c>
      <c r="I23" s="830" t="s">
        <v>625</v>
      </c>
      <c r="J23" s="830" t="s">
        <v>596</v>
      </c>
      <c r="K23" s="825" t="s">
        <v>626</v>
      </c>
      <c r="L23" s="830" t="s">
        <v>627</v>
      </c>
      <c r="M23" s="821" t="s">
        <v>628</v>
      </c>
      <c r="N23" s="826" t="s">
        <v>588</v>
      </c>
      <c r="O23" s="826" t="s">
        <v>629</v>
      </c>
      <c r="P23" s="826" t="s">
        <v>630</v>
      </c>
      <c r="Q23" s="832"/>
      <c r="R23" s="821"/>
      <c r="S23" s="820"/>
      <c r="T23" s="820"/>
      <c r="U23" s="820"/>
      <c r="V23" s="820"/>
      <c r="W23" s="820"/>
      <c r="X23" s="827" t="s">
        <v>487</v>
      </c>
      <c r="Y23" s="827" t="s">
        <v>217</v>
      </c>
      <c r="Z23" s="827" t="s">
        <v>562</v>
      </c>
      <c r="AA23" s="827" t="s">
        <v>631</v>
      </c>
      <c r="AB23" s="827" t="s">
        <v>632</v>
      </c>
      <c r="AC23" s="832" t="str">
        <f>HYPERLINK("http://psref.lenovo.com/Product/ThinkPad/ThinkPad_T480S","Link")</f>
        <v>Link</v>
      </c>
      <c r="AD23" s="827" t="s">
        <v>633</v>
      </c>
      <c r="AE23" s="827" t="s">
        <v>634</v>
      </c>
      <c r="AF23" s="827" t="s">
        <v>635</v>
      </c>
      <c r="AG23" s="828"/>
      <c r="AH23" s="827" t="s">
        <v>636</v>
      </c>
      <c r="AI23" s="828"/>
      <c r="AJ23" s="827" t="s">
        <v>637</v>
      </c>
      <c r="AK23" s="831" t="s">
        <v>638</v>
      </c>
      <c r="AL23" s="821"/>
      <c r="AM23" s="821"/>
      <c r="AN23" s="821"/>
      <c r="AO23" s="821"/>
      <c r="AP23" s="821"/>
      <c r="AQ23" s="821"/>
      <c r="AR23" s="821"/>
      <c r="AS23" s="821"/>
      <c r="AT23" s="821"/>
      <c r="AU23" s="821"/>
      <c r="AV23" s="821"/>
      <c r="AW23" s="821"/>
    </row>
    <row r="24" ht="20.25" customHeight="1">
      <c r="A24" s="832"/>
      <c r="B24" s="820"/>
      <c r="C24" s="820"/>
      <c r="D24" s="820"/>
      <c r="E24" s="821"/>
      <c r="F24" s="820"/>
      <c r="G24" s="822"/>
      <c r="H24" s="830"/>
      <c r="I24" s="830"/>
      <c r="K24" s="820"/>
      <c r="L24" s="822"/>
      <c r="M24" s="821"/>
      <c r="N24" s="821"/>
      <c r="O24" s="821"/>
      <c r="P24" s="821"/>
      <c r="Q24" s="821"/>
      <c r="R24" s="821"/>
      <c r="S24" s="820"/>
      <c r="T24" s="820"/>
      <c r="U24" s="820"/>
      <c r="V24" s="820"/>
      <c r="W24" s="820"/>
      <c r="X24" s="828"/>
      <c r="Y24" s="828"/>
      <c r="Z24" s="828"/>
      <c r="AA24" s="828"/>
      <c r="AB24" s="828"/>
      <c r="AC24" s="832"/>
      <c r="AD24" s="828"/>
      <c r="AE24" s="828"/>
      <c r="AF24" s="828"/>
      <c r="AG24" s="828"/>
      <c r="AH24" s="828"/>
      <c r="AI24" s="828"/>
      <c r="AJ24" s="828"/>
      <c r="AK24" s="831" t="s">
        <v>639</v>
      </c>
      <c r="AL24" s="821"/>
      <c r="AM24" s="821"/>
      <c r="AN24" s="821"/>
      <c r="AO24" s="821"/>
      <c r="AP24" s="821"/>
      <c r="AQ24" s="821"/>
      <c r="AR24" s="821"/>
      <c r="AS24" s="821"/>
      <c r="AT24" s="821"/>
      <c r="AU24" s="821"/>
      <c r="AV24" s="821"/>
      <c r="AW24" s="821"/>
    </row>
    <row r="25" ht="20.25" customHeight="1">
      <c r="A25" s="832" t="str">
        <f>HYPERLINK("https://www.ebay.com/sch/i.html?_from=R40&amp;_nkw=T490s&amp;_sacat=177&amp;LH_TitleDesc=0&amp;_sop=15&amp;LH_Complete=1&amp;LH_Sold=1&amp;rt=nc&amp;LH_PrefLoc=2","T490s")</f>
        <v>T490s</v>
      </c>
      <c r="B25" s="825" t="s">
        <v>640</v>
      </c>
      <c r="C25" s="825" t="s">
        <v>641</v>
      </c>
      <c r="D25" s="825" t="s">
        <v>642</v>
      </c>
      <c r="E25" s="821" t="s">
        <v>643</v>
      </c>
      <c r="F25" s="825" t="s">
        <v>644</v>
      </c>
      <c r="G25" s="830" t="s">
        <v>374</v>
      </c>
      <c r="H25" s="830" t="s">
        <v>645</v>
      </c>
      <c r="I25" s="830" t="s">
        <v>646</v>
      </c>
      <c r="J25" s="830" t="s">
        <v>465</v>
      </c>
      <c r="K25" s="825" t="s">
        <v>647</v>
      </c>
      <c r="L25" s="830" t="s">
        <v>648</v>
      </c>
      <c r="M25" s="821" t="s">
        <v>649</v>
      </c>
      <c r="N25" s="826" t="s">
        <v>650</v>
      </c>
      <c r="O25" s="826" t="s">
        <v>651</v>
      </c>
      <c r="P25" s="826" t="s">
        <v>652</v>
      </c>
      <c r="Q25" s="821"/>
      <c r="R25" s="821"/>
      <c r="S25" s="820"/>
      <c r="T25" s="820"/>
      <c r="U25" s="820"/>
      <c r="V25" s="820"/>
      <c r="W25" s="820"/>
      <c r="X25" s="827" t="s">
        <v>292</v>
      </c>
      <c r="Y25" s="827" t="s">
        <v>653</v>
      </c>
      <c r="Z25" s="827" t="s">
        <v>654</v>
      </c>
      <c r="AA25" s="827" t="s">
        <v>655</v>
      </c>
      <c r="AB25" s="827" t="s">
        <v>564</v>
      </c>
      <c r="AC25" s="832" t="str">
        <f>HYPERLINK("https://psref.lenovo.com/Product/ThinkPad/ThinkPad_T490s","Link")</f>
        <v>Link</v>
      </c>
      <c r="AD25" s="827" t="s">
        <v>656</v>
      </c>
      <c r="AE25" s="827" t="s">
        <v>634</v>
      </c>
      <c r="AF25" s="827" t="s">
        <v>635</v>
      </c>
      <c r="AG25" s="828"/>
      <c r="AH25" s="827" t="s">
        <v>657</v>
      </c>
      <c r="AI25" s="828"/>
      <c r="AJ25" s="827" t="s">
        <v>658</v>
      </c>
      <c r="AK25" s="831" t="s">
        <v>659</v>
      </c>
      <c r="AL25" s="821"/>
      <c r="AM25" s="821"/>
      <c r="AN25" s="821"/>
      <c r="AO25" s="821"/>
      <c r="AP25" s="821"/>
      <c r="AQ25" s="821"/>
      <c r="AR25" s="821"/>
      <c r="AS25" s="821"/>
      <c r="AT25" s="821"/>
      <c r="AU25" s="821"/>
      <c r="AV25" s="821"/>
      <c r="AW25" s="821"/>
    </row>
    <row r="26" ht="20.25" customHeight="1">
      <c r="A26" s="832" t="str">
        <f>HYPERLINK("https://www.ebay.com/sch/i.html?_from=R40&amp;_trksid=p2334524.m570.l1313.TR1.TRC0.A0.H0.XT495s.TRS0&amp;_nkw=T495s&amp;_sacat=177&amp;LH_TitleDesc=0&amp;LH_PrefLoc=2&amp;_sop=15&amp;_osacat=177&amp;_odkw=T490s+i7&amp;LH_Complete=1&amp;rt=nc&amp;LH_Sold=1","T495s")</f>
        <v>T495s</v>
      </c>
      <c r="B26" s="825" t="s">
        <v>546</v>
      </c>
      <c r="C26" s="825" t="s">
        <v>660</v>
      </c>
      <c r="D26" s="825" t="s">
        <v>661</v>
      </c>
      <c r="E26" s="821" t="s">
        <v>662</v>
      </c>
      <c r="F26" s="825" t="s">
        <v>663</v>
      </c>
      <c r="G26" s="830" t="s">
        <v>519</v>
      </c>
      <c r="H26" s="830" t="s">
        <v>664</v>
      </c>
      <c r="I26" s="830" t="s">
        <v>468</v>
      </c>
      <c r="J26" s="830" t="s">
        <v>379</v>
      </c>
      <c r="K26" s="825" t="s">
        <v>665</v>
      </c>
      <c r="L26" s="830" t="s">
        <v>666</v>
      </c>
      <c r="M26" s="821" t="s">
        <v>667</v>
      </c>
      <c r="N26" s="826" t="s">
        <v>668</v>
      </c>
      <c r="O26" s="821" t="s">
        <v>669</v>
      </c>
      <c r="P26" s="826" t="s">
        <v>652</v>
      </c>
      <c r="Q26" s="821"/>
      <c r="R26" s="821"/>
      <c r="S26" s="820"/>
      <c r="T26" s="820"/>
      <c r="U26" s="820"/>
      <c r="V26" s="820"/>
      <c r="W26" s="820"/>
      <c r="X26" s="827" t="s">
        <v>292</v>
      </c>
      <c r="Y26" s="827" t="s">
        <v>670</v>
      </c>
      <c r="Z26" s="827" t="s">
        <v>671</v>
      </c>
      <c r="AA26" s="827" t="s">
        <v>655</v>
      </c>
      <c r="AB26" s="827" t="s">
        <v>672</v>
      </c>
      <c r="AC26" s="832" t="str">
        <f>HYPERLINK("https://psref.lenovo.com/Product/ThinkPad/ThinkPad_T495s","Link")</f>
        <v>Link</v>
      </c>
      <c r="AD26" s="827" t="s">
        <v>673</v>
      </c>
      <c r="AE26" s="828" t="s">
        <v>634</v>
      </c>
      <c r="AF26" s="827" t="s">
        <v>674</v>
      </c>
      <c r="AG26" s="828"/>
      <c r="AH26" s="827" t="s">
        <v>675</v>
      </c>
      <c r="AI26" s="828"/>
      <c r="AJ26" s="827" t="s">
        <v>676</v>
      </c>
      <c r="AK26" s="831" t="s">
        <v>677</v>
      </c>
      <c r="AL26" s="821"/>
      <c r="AM26" s="821"/>
      <c r="AN26" s="821"/>
      <c r="AO26" s="821"/>
      <c r="AP26" s="821"/>
      <c r="AQ26" s="821"/>
      <c r="AR26" s="821"/>
      <c r="AS26" s="821"/>
      <c r="AT26" s="821"/>
      <c r="AU26" s="821"/>
      <c r="AV26" s="821"/>
      <c r="AW26" s="821"/>
    </row>
    <row r="27" ht="20.25" customHeight="1">
      <c r="A27" s="836" t="s">
        <v>127</v>
      </c>
      <c r="B27" s="825" t="s">
        <v>572</v>
      </c>
      <c r="C27" s="825" t="s">
        <v>678</v>
      </c>
      <c r="D27" s="825" t="s">
        <v>679</v>
      </c>
      <c r="E27" s="826" t="s">
        <v>680</v>
      </c>
      <c r="F27" s="825" t="s">
        <v>681</v>
      </c>
      <c r="G27" s="830" t="s">
        <v>682</v>
      </c>
      <c r="H27" s="830" t="s">
        <v>404</v>
      </c>
      <c r="I27" s="830" t="s">
        <v>517</v>
      </c>
      <c r="J27" s="830" t="s">
        <v>404</v>
      </c>
      <c r="K27" s="825" t="s">
        <v>683</v>
      </c>
      <c r="L27" s="830" t="s">
        <v>684</v>
      </c>
      <c r="M27" s="826" t="s">
        <v>685</v>
      </c>
      <c r="N27" s="826" t="s">
        <v>686</v>
      </c>
      <c r="O27" s="826" t="s">
        <v>687</v>
      </c>
      <c r="P27" s="826" t="s">
        <v>688</v>
      </c>
      <c r="Q27" s="821"/>
      <c r="R27" s="821"/>
      <c r="S27" s="820"/>
      <c r="T27" s="820"/>
      <c r="U27" s="820"/>
      <c r="V27" s="820"/>
      <c r="W27" s="820"/>
      <c r="X27" s="827" t="s">
        <v>292</v>
      </c>
      <c r="Y27" s="827" t="s">
        <v>653</v>
      </c>
      <c r="Z27" s="827" t="s">
        <v>654</v>
      </c>
      <c r="AA27" s="827" t="s">
        <v>689</v>
      </c>
      <c r="AB27" s="827" t="s">
        <v>564</v>
      </c>
      <c r="AC27" s="833" t="s">
        <v>690</v>
      </c>
      <c r="AD27" s="827" t="s">
        <v>691</v>
      </c>
      <c r="AE27" s="828" t="s">
        <v>634</v>
      </c>
      <c r="AF27" s="827" t="s">
        <v>674</v>
      </c>
      <c r="AG27" s="828"/>
      <c r="AH27" s="827" t="s">
        <v>692</v>
      </c>
      <c r="AI27" s="828"/>
      <c r="AJ27" s="827" t="s">
        <v>658</v>
      </c>
      <c r="AK27" s="831" t="s">
        <v>693</v>
      </c>
      <c r="AL27" s="821"/>
      <c r="AM27" s="821"/>
      <c r="AN27" s="821"/>
      <c r="AO27" s="821"/>
      <c r="AP27" s="821"/>
      <c r="AQ27" s="821"/>
      <c r="AR27" s="821"/>
      <c r="AS27" s="821"/>
      <c r="AT27" s="821"/>
      <c r="AU27" s="821"/>
      <c r="AV27" s="821"/>
      <c r="AW27" s="821"/>
    </row>
    <row r="28" ht="20.25" customHeight="1">
      <c r="A28" s="836" t="s">
        <v>135</v>
      </c>
      <c r="B28" s="825" t="s">
        <v>694</v>
      </c>
      <c r="C28" s="825" t="s">
        <v>695</v>
      </c>
      <c r="D28" s="825" t="s">
        <v>116</v>
      </c>
      <c r="E28" s="821"/>
      <c r="F28" s="825" t="s">
        <v>512</v>
      </c>
      <c r="G28" s="830" t="s">
        <v>547</v>
      </c>
      <c r="H28" s="830" t="s">
        <v>466</v>
      </c>
      <c r="I28" s="830" t="s">
        <v>518</v>
      </c>
      <c r="J28" s="830" t="s">
        <v>664</v>
      </c>
      <c r="K28" s="825" t="s">
        <v>696</v>
      </c>
      <c r="L28" s="830" t="s">
        <v>448</v>
      </c>
      <c r="M28" s="826" t="s">
        <v>697</v>
      </c>
      <c r="N28" s="826" t="s">
        <v>698</v>
      </c>
      <c r="O28" s="826" t="s">
        <v>699</v>
      </c>
      <c r="P28" s="826" t="s">
        <v>700</v>
      </c>
      <c r="Q28" s="821"/>
      <c r="R28" s="821"/>
      <c r="S28" s="820"/>
      <c r="T28" s="820"/>
      <c r="U28" s="820"/>
      <c r="V28" s="820"/>
      <c r="W28" s="820"/>
      <c r="X28" s="827" t="s">
        <v>292</v>
      </c>
      <c r="Y28" s="827" t="s">
        <v>653</v>
      </c>
      <c r="Z28" s="827" t="s">
        <v>654</v>
      </c>
      <c r="AA28" s="827" t="s">
        <v>701</v>
      </c>
      <c r="AB28" s="827" t="s">
        <v>672</v>
      </c>
      <c r="AC28" s="833" t="s">
        <v>690</v>
      </c>
      <c r="AD28" s="827" t="s">
        <v>702</v>
      </c>
      <c r="AE28" s="828" t="s">
        <v>634</v>
      </c>
      <c r="AF28" s="827" t="s">
        <v>674</v>
      </c>
      <c r="AG28" s="828"/>
      <c r="AH28" s="827" t="s">
        <v>703</v>
      </c>
      <c r="AI28" s="828"/>
      <c r="AJ28" s="827" t="s">
        <v>704</v>
      </c>
      <c r="AK28" s="831" t="s">
        <v>705</v>
      </c>
      <c r="AL28" s="821"/>
      <c r="AM28" s="821"/>
      <c r="AN28" s="821"/>
      <c r="AO28" s="821"/>
      <c r="AP28" s="821"/>
      <c r="AQ28" s="821"/>
      <c r="AR28" s="821"/>
      <c r="AS28" s="821"/>
      <c r="AT28" s="821"/>
      <c r="AU28" s="821"/>
      <c r="AV28" s="821"/>
      <c r="AW28" s="821"/>
    </row>
    <row r="29" ht="20.25" customHeight="1">
      <c r="A29" s="836" t="s">
        <v>138</v>
      </c>
      <c r="B29" s="825" t="s">
        <v>695</v>
      </c>
      <c r="C29" s="825" t="s">
        <v>706</v>
      </c>
      <c r="D29" s="825" t="s">
        <v>707</v>
      </c>
      <c r="E29" s="821"/>
      <c r="F29" s="825" t="s">
        <v>708</v>
      </c>
      <c r="G29" s="830" t="s">
        <v>682</v>
      </c>
      <c r="H29" s="830" t="s">
        <v>547</v>
      </c>
      <c r="I29" s="830" t="s">
        <v>709</v>
      </c>
      <c r="J29" s="830" t="s">
        <v>379</v>
      </c>
      <c r="K29" s="825" t="s">
        <v>710</v>
      </c>
      <c r="L29" s="830" t="s">
        <v>711</v>
      </c>
      <c r="M29" s="826" t="s">
        <v>712</v>
      </c>
      <c r="N29" s="826" t="s">
        <v>713</v>
      </c>
      <c r="O29" s="826" t="s">
        <v>714</v>
      </c>
      <c r="P29" s="821"/>
      <c r="Q29" s="821"/>
      <c r="R29" s="821"/>
      <c r="S29" s="820"/>
      <c r="T29" s="820"/>
      <c r="U29" s="820"/>
      <c r="V29" s="820"/>
      <c r="W29" s="820"/>
      <c r="X29" s="827" t="s">
        <v>292</v>
      </c>
      <c r="Y29" s="827" t="s">
        <v>653</v>
      </c>
      <c r="Z29" s="827" t="s">
        <v>715</v>
      </c>
      <c r="AA29" s="827" t="s">
        <v>716</v>
      </c>
      <c r="AB29" s="827" t="s">
        <v>717</v>
      </c>
      <c r="AC29" s="833" t="s">
        <v>690</v>
      </c>
      <c r="AD29" s="827" t="s">
        <v>718</v>
      </c>
      <c r="AE29" s="828" t="s">
        <v>634</v>
      </c>
      <c r="AF29" s="827" t="s">
        <v>674</v>
      </c>
      <c r="AG29" s="828"/>
      <c r="AH29" s="827" t="s">
        <v>719</v>
      </c>
      <c r="AI29" s="828"/>
      <c r="AJ29" s="827" t="s">
        <v>720</v>
      </c>
      <c r="AK29" s="831" t="s">
        <v>721</v>
      </c>
      <c r="AL29" s="821"/>
      <c r="AM29" s="821"/>
      <c r="AN29" s="821"/>
      <c r="AO29" s="821"/>
      <c r="AP29" s="821"/>
      <c r="AQ29" s="821"/>
      <c r="AR29" s="821"/>
      <c r="AS29" s="821"/>
      <c r="AT29" s="821"/>
      <c r="AU29" s="821"/>
      <c r="AV29" s="821"/>
      <c r="AW29" s="821"/>
    </row>
    <row r="30" ht="20.25" customHeight="1">
      <c r="A30" s="836" t="s">
        <v>147</v>
      </c>
      <c r="B30" s="825" t="s">
        <v>644</v>
      </c>
      <c r="C30" s="825" t="s">
        <v>707</v>
      </c>
      <c r="D30" s="825" t="s">
        <v>722</v>
      </c>
      <c r="E30" s="821"/>
      <c r="F30" s="825" t="s">
        <v>723</v>
      </c>
      <c r="G30" s="830" t="s">
        <v>666</v>
      </c>
      <c r="H30" s="830" t="s">
        <v>384</v>
      </c>
      <c r="I30" s="830" t="s">
        <v>519</v>
      </c>
      <c r="J30" s="830" t="s">
        <v>384</v>
      </c>
      <c r="K30" s="825" t="s">
        <v>724</v>
      </c>
      <c r="L30" s="830" t="s">
        <v>725</v>
      </c>
      <c r="M30" s="826" t="s">
        <v>726</v>
      </c>
      <c r="N30" s="826" t="s">
        <v>727</v>
      </c>
      <c r="O30" s="821"/>
      <c r="P30" s="826" t="s">
        <v>728</v>
      </c>
      <c r="Q30" s="821"/>
      <c r="R30" s="821"/>
      <c r="S30" s="820"/>
      <c r="T30" s="820"/>
      <c r="U30" s="820"/>
      <c r="V30" s="820"/>
      <c r="W30" s="820"/>
      <c r="X30" s="827" t="s">
        <v>292</v>
      </c>
      <c r="Y30" s="827" t="s">
        <v>653</v>
      </c>
      <c r="Z30" s="827" t="s">
        <v>715</v>
      </c>
      <c r="AA30" s="827" t="s">
        <v>729</v>
      </c>
      <c r="AB30" s="827" t="s">
        <v>730</v>
      </c>
      <c r="AC30" s="833" t="s">
        <v>690</v>
      </c>
      <c r="AD30" s="827" t="s">
        <v>731</v>
      </c>
      <c r="AE30" s="828" t="s">
        <v>634</v>
      </c>
      <c r="AF30" s="827" t="s">
        <v>674</v>
      </c>
      <c r="AG30" s="828"/>
      <c r="AH30" s="827" t="s">
        <v>732</v>
      </c>
      <c r="AI30" s="828"/>
      <c r="AJ30" s="827" t="s">
        <v>704</v>
      </c>
      <c r="AK30" s="831" t="s">
        <v>733</v>
      </c>
      <c r="AL30" s="821"/>
      <c r="AM30" s="821"/>
      <c r="AN30" s="821"/>
      <c r="AO30" s="821"/>
      <c r="AP30" s="821"/>
      <c r="AQ30" s="821"/>
      <c r="AR30" s="821"/>
      <c r="AS30" s="821"/>
      <c r="AT30" s="821"/>
      <c r="AU30" s="821"/>
      <c r="AV30" s="821"/>
      <c r="AW30" s="821"/>
    </row>
    <row r="31" ht="20.25" customHeight="1">
      <c r="A31" s="820"/>
      <c r="B31" s="820"/>
      <c r="C31" s="820"/>
      <c r="D31" s="820"/>
      <c r="E31" s="821"/>
      <c r="F31" s="820"/>
      <c r="G31" s="822"/>
      <c r="H31" s="830"/>
      <c r="I31" s="822"/>
      <c r="J31" s="822"/>
      <c r="K31" s="820"/>
      <c r="L31" s="822"/>
      <c r="M31" s="821"/>
      <c r="N31" s="821"/>
      <c r="O31" s="821"/>
      <c r="P31" s="821"/>
      <c r="Q31" s="821"/>
      <c r="R31" s="821"/>
      <c r="S31" s="821"/>
      <c r="T31" s="821"/>
      <c r="U31" s="821"/>
      <c r="V31" s="821"/>
      <c r="W31" s="821"/>
      <c r="X31" s="828"/>
      <c r="Y31" s="828"/>
      <c r="Z31" s="828"/>
      <c r="AA31" s="828"/>
      <c r="AB31" s="828"/>
      <c r="AC31" s="821"/>
      <c r="AD31" s="828"/>
      <c r="AE31" s="828"/>
      <c r="AF31" s="828"/>
      <c r="AG31" s="828"/>
      <c r="AH31" s="828"/>
      <c r="AI31" s="828"/>
      <c r="AJ31" s="828"/>
      <c r="AK31" s="831" t="s">
        <v>734</v>
      </c>
      <c r="AL31" s="821"/>
      <c r="AM31" s="821"/>
      <c r="AN31" s="821"/>
      <c r="AO31" s="821"/>
      <c r="AP31" s="821"/>
      <c r="AQ31" s="821"/>
      <c r="AR31" s="821"/>
      <c r="AS31" s="821"/>
      <c r="AT31" s="821"/>
      <c r="AU31" s="821"/>
      <c r="AV31" s="821"/>
      <c r="AW31" s="821"/>
    </row>
    <row r="32" ht="20.25" customHeight="1">
      <c r="A32" s="831" t="s">
        <v>735</v>
      </c>
      <c r="B32" s="820"/>
      <c r="C32" s="820"/>
      <c r="D32" s="820"/>
      <c r="E32" s="821"/>
      <c r="F32" s="820"/>
      <c r="G32" s="822"/>
      <c r="H32" s="830"/>
      <c r="I32" s="822"/>
      <c r="J32" s="822"/>
      <c r="K32" s="820"/>
      <c r="L32" s="822"/>
      <c r="M32" s="821"/>
      <c r="N32" s="821"/>
      <c r="O32" s="821"/>
      <c r="P32" s="821"/>
      <c r="Q32" s="821"/>
      <c r="R32" s="821"/>
      <c r="S32" s="821"/>
      <c r="T32" s="821"/>
      <c r="U32" s="821"/>
      <c r="V32" s="821"/>
      <c r="W32" s="821"/>
      <c r="X32" s="828"/>
      <c r="Y32" s="828"/>
      <c r="Z32" s="828"/>
      <c r="AA32" s="828"/>
      <c r="AB32" s="828"/>
      <c r="AC32" s="821"/>
      <c r="AD32" s="828"/>
      <c r="AE32" s="828"/>
      <c r="AF32" s="828"/>
      <c r="AG32" s="828"/>
      <c r="AH32" s="828"/>
      <c r="AI32" s="828"/>
      <c r="AJ32" s="828"/>
      <c r="AK32" s="831" t="s">
        <v>736</v>
      </c>
      <c r="AL32" s="821"/>
      <c r="AM32" s="821"/>
      <c r="AN32" s="821"/>
      <c r="AO32" s="821"/>
      <c r="AP32" s="821"/>
      <c r="AQ32" s="821"/>
      <c r="AR32" s="821"/>
      <c r="AS32" s="821"/>
      <c r="AT32" s="821"/>
      <c r="AU32" s="821"/>
      <c r="AV32" s="821"/>
      <c r="AW32" s="821"/>
    </row>
    <row r="33" ht="20.25" customHeight="1">
      <c r="A33" s="844" t="s">
        <v>737</v>
      </c>
      <c r="B33" s="820"/>
      <c r="C33" s="820"/>
      <c r="D33" s="820"/>
      <c r="E33" s="821"/>
      <c r="F33" s="820"/>
      <c r="G33" s="822"/>
      <c r="H33" s="830"/>
      <c r="I33" s="822"/>
      <c r="J33" s="822"/>
      <c r="K33" s="820"/>
      <c r="L33" s="822"/>
      <c r="M33" s="821"/>
      <c r="N33" s="821"/>
      <c r="O33" s="821"/>
      <c r="P33" s="821"/>
      <c r="Q33" s="821"/>
      <c r="R33" s="821"/>
      <c r="S33" s="821"/>
      <c r="T33" s="821"/>
      <c r="U33" s="821"/>
      <c r="V33" s="821"/>
      <c r="W33" s="821"/>
      <c r="X33" s="828"/>
      <c r="Y33" s="828"/>
      <c r="Z33" s="828"/>
      <c r="AA33" s="828"/>
      <c r="AB33" s="828"/>
      <c r="AC33" s="821"/>
      <c r="AD33" s="828"/>
      <c r="AE33" s="828"/>
      <c r="AF33" s="828"/>
      <c r="AG33" s="828"/>
      <c r="AH33" s="828"/>
      <c r="AI33" s="828"/>
      <c r="AJ33" s="828"/>
      <c r="AK33" s="831" t="s">
        <v>738</v>
      </c>
      <c r="AL33" s="821"/>
      <c r="AM33" s="821"/>
      <c r="AN33" s="821"/>
      <c r="AO33" s="821"/>
      <c r="AP33" s="821"/>
      <c r="AQ33" s="821"/>
      <c r="AR33" s="821"/>
      <c r="AS33" s="821"/>
      <c r="AT33" s="821"/>
      <c r="AU33" s="821"/>
      <c r="AV33" s="821"/>
      <c r="AW33" s="821"/>
    </row>
    <row r="34" ht="20.25" customHeight="1">
      <c r="A34" s="836" t="s">
        <v>23</v>
      </c>
      <c r="B34" s="825" t="s">
        <v>372</v>
      </c>
      <c r="C34" s="825" t="s">
        <v>396</v>
      </c>
      <c r="D34" s="825" t="s">
        <v>397</v>
      </c>
      <c r="E34" s="821" t="s">
        <v>739</v>
      </c>
      <c r="F34" s="825" t="s">
        <v>385</v>
      </c>
      <c r="G34" s="830" t="s">
        <v>664</v>
      </c>
      <c r="H34" s="830" t="s">
        <v>380</v>
      </c>
      <c r="I34" s="830" t="s">
        <v>379</v>
      </c>
      <c r="J34" s="830" t="s">
        <v>380</v>
      </c>
      <c r="K34" s="825" t="s">
        <v>740</v>
      </c>
      <c r="L34" s="830" t="s">
        <v>573</v>
      </c>
      <c r="M34" s="826" t="s">
        <v>741</v>
      </c>
      <c r="N34" s="821"/>
      <c r="O34" s="826" t="s">
        <v>20</v>
      </c>
      <c r="P34" s="826" t="s">
        <v>471</v>
      </c>
      <c r="Q34" s="826" t="s">
        <v>742</v>
      </c>
      <c r="R34" s="821"/>
      <c r="S34" s="821"/>
      <c r="T34" s="821"/>
      <c r="U34" s="821"/>
      <c r="V34" s="821"/>
      <c r="W34" s="821"/>
      <c r="X34" s="827" t="s">
        <v>384</v>
      </c>
      <c r="Y34" s="827" t="s">
        <v>385</v>
      </c>
      <c r="Z34" s="828" t="s">
        <v>743</v>
      </c>
      <c r="AA34" s="827" t="s">
        <v>744</v>
      </c>
      <c r="AB34" s="827" t="s">
        <v>745</v>
      </c>
      <c r="AC34" s="821"/>
      <c r="AD34" s="827" t="s">
        <v>746</v>
      </c>
      <c r="AE34" s="828" t="s">
        <v>747</v>
      </c>
      <c r="AF34" s="827" t="s">
        <v>748</v>
      </c>
      <c r="AG34" s="828"/>
      <c r="AH34" s="827" t="s">
        <v>749</v>
      </c>
      <c r="AI34" s="828"/>
      <c r="AJ34" s="827" t="s">
        <v>750</v>
      </c>
      <c r="AK34" s="831" t="s">
        <v>751</v>
      </c>
      <c r="AL34" s="821"/>
      <c r="AM34" s="821"/>
      <c r="AN34" s="821"/>
      <c r="AO34" s="821"/>
      <c r="AP34" s="821"/>
      <c r="AQ34" s="821"/>
      <c r="AR34" s="821"/>
      <c r="AS34" s="821"/>
      <c r="AT34" s="821"/>
      <c r="AU34" s="821"/>
      <c r="AV34" s="821"/>
      <c r="AW34" s="821"/>
    </row>
    <row r="35" ht="20.25" customHeight="1">
      <c r="A35" s="836" t="s">
        <v>30</v>
      </c>
      <c r="B35" s="825" t="s">
        <v>372</v>
      </c>
      <c r="C35" s="825" t="s">
        <v>441</v>
      </c>
      <c r="D35" s="825" t="s">
        <v>374</v>
      </c>
      <c r="E35" s="821" t="s">
        <v>752</v>
      </c>
      <c r="F35" s="825" t="s">
        <v>753</v>
      </c>
      <c r="G35" s="830" t="s">
        <v>481</v>
      </c>
      <c r="H35" s="830" t="s">
        <v>466</v>
      </c>
      <c r="I35" s="830" t="s">
        <v>378</v>
      </c>
      <c r="J35" s="830" t="s">
        <v>754</v>
      </c>
      <c r="K35" s="825" t="s">
        <v>755</v>
      </c>
      <c r="L35" s="830" t="s">
        <v>404</v>
      </c>
      <c r="M35" s="821" t="s">
        <v>756</v>
      </c>
      <c r="N35" s="821"/>
      <c r="O35" s="826" t="s">
        <v>25</v>
      </c>
      <c r="P35" s="826" t="s">
        <v>471</v>
      </c>
      <c r="Q35" s="826" t="s">
        <v>757</v>
      </c>
      <c r="R35" s="826"/>
      <c r="S35" s="821"/>
      <c r="T35" s="821"/>
      <c r="U35" s="821"/>
      <c r="V35" s="821"/>
      <c r="W35" s="821"/>
      <c r="X35" s="827" t="s">
        <v>384</v>
      </c>
      <c r="Y35" s="827" t="s">
        <v>385</v>
      </c>
      <c r="Z35" s="828" t="s">
        <v>386</v>
      </c>
      <c r="AA35" s="827" t="s">
        <v>387</v>
      </c>
      <c r="AB35" s="827" t="s">
        <v>758</v>
      </c>
      <c r="AC35" s="821"/>
      <c r="AD35" s="827" t="s">
        <v>746</v>
      </c>
      <c r="AE35" s="828" t="s">
        <v>747</v>
      </c>
      <c r="AF35" s="827" t="s">
        <v>748</v>
      </c>
      <c r="AG35" s="828"/>
      <c r="AH35" s="827" t="s">
        <v>759</v>
      </c>
      <c r="AI35" s="828"/>
      <c r="AJ35" s="827" t="s">
        <v>394</v>
      </c>
      <c r="AK35" s="831" t="s">
        <v>760</v>
      </c>
      <c r="AL35" s="826" t="s">
        <v>761</v>
      </c>
      <c r="AM35" s="821"/>
      <c r="AN35" s="821"/>
      <c r="AO35" s="821"/>
      <c r="AP35" s="821"/>
      <c r="AQ35" s="821"/>
      <c r="AR35" s="821"/>
      <c r="AS35" s="821"/>
      <c r="AT35" s="821"/>
      <c r="AU35" s="821"/>
      <c r="AV35" s="821"/>
      <c r="AW35" s="821"/>
    </row>
    <row r="36" ht="20.25" customHeight="1">
      <c r="A36" s="836" t="s">
        <v>46</v>
      </c>
      <c r="B36" s="825" t="s">
        <v>711</v>
      </c>
      <c r="C36" s="825" t="s">
        <v>441</v>
      </c>
      <c r="D36" s="825" t="s">
        <v>425</v>
      </c>
      <c r="E36" s="821" t="s">
        <v>762</v>
      </c>
      <c r="F36" s="825" t="s">
        <v>385</v>
      </c>
      <c r="G36" s="830" t="s">
        <v>521</v>
      </c>
      <c r="H36" s="830" t="s">
        <v>380</v>
      </c>
      <c r="I36" s="830" t="s">
        <v>379</v>
      </c>
      <c r="J36" s="830" t="s">
        <v>384</v>
      </c>
      <c r="K36" s="820"/>
      <c r="L36" s="830" t="s">
        <v>484</v>
      </c>
      <c r="M36" s="821" t="s">
        <v>763</v>
      </c>
      <c r="N36" s="820"/>
      <c r="O36" s="825" t="s">
        <v>764</v>
      </c>
      <c r="P36" s="825" t="s">
        <v>36</v>
      </c>
      <c r="Q36" s="826" t="s">
        <v>765</v>
      </c>
      <c r="R36" s="821"/>
      <c r="S36" s="821"/>
      <c r="T36" s="821"/>
      <c r="U36" s="821"/>
      <c r="V36" s="821"/>
      <c r="W36" s="821"/>
      <c r="X36" s="827" t="s">
        <v>754</v>
      </c>
      <c r="Y36" s="827" t="s">
        <v>385</v>
      </c>
      <c r="Z36" s="827" t="s">
        <v>386</v>
      </c>
      <c r="AA36" s="827" t="s">
        <v>432</v>
      </c>
      <c r="AB36" s="827" t="s">
        <v>766</v>
      </c>
      <c r="AC36" s="821"/>
      <c r="AD36" s="827" t="s">
        <v>767</v>
      </c>
      <c r="AE36" s="828" t="s">
        <v>747</v>
      </c>
      <c r="AF36" s="827" t="s">
        <v>768</v>
      </c>
      <c r="AG36" s="828"/>
      <c r="AH36" s="827" t="s">
        <v>769</v>
      </c>
      <c r="AI36" s="828"/>
      <c r="AJ36" s="827" t="s">
        <v>770</v>
      </c>
      <c r="AK36" s="831" t="s">
        <v>771</v>
      </c>
      <c r="AL36" s="821"/>
      <c r="AM36" s="821"/>
      <c r="AN36" s="821"/>
      <c r="AO36" s="821"/>
      <c r="AP36" s="821"/>
      <c r="AQ36" s="821"/>
      <c r="AR36" s="821"/>
      <c r="AS36" s="821"/>
      <c r="AT36" s="821"/>
      <c r="AU36" s="821"/>
      <c r="AV36" s="821"/>
      <c r="AW36" s="821"/>
    </row>
    <row r="37" ht="20.25" customHeight="1">
      <c r="A37" s="832"/>
      <c r="B37" s="820"/>
      <c r="C37" s="820"/>
      <c r="D37" s="820"/>
      <c r="E37" s="821"/>
      <c r="F37" s="820"/>
      <c r="G37" s="822"/>
      <c r="H37" s="822"/>
      <c r="I37" s="822"/>
      <c r="J37" s="822"/>
      <c r="K37" s="820"/>
      <c r="L37" s="822"/>
      <c r="M37" s="821"/>
      <c r="N37" s="820"/>
      <c r="O37" s="820"/>
      <c r="P37" s="820"/>
      <c r="Q37" s="821"/>
      <c r="R37" s="821"/>
      <c r="S37" s="821"/>
      <c r="T37" s="821"/>
      <c r="U37" s="821"/>
      <c r="V37" s="821"/>
      <c r="W37" s="821"/>
      <c r="X37" s="828"/>
      <c r="Y37" s="828"/>
      <c r="Z37" s="828"/>
      <c r="AA37" s="828"/>
      <c r="AB37" s="828"/>
      <c r="AC37" s="821"/>
      <c r="AD37" s="821"/>
      <c r="AE37" s="828"/>
      <c r="AF37" s="828"/>
      <c r="AG37" s="828"/>
      <c r="AH37" s="828"/>
      <c r="AI37" s="828"/>
      <c r="AJ37" s="828"/>
      <c r="AK37" s="831" t="s">
        <v>772</v>
      </c>
      <c r="AL37" s="821"/>
      <c r="AM37" s="821"/>
      <c r="AN37" s="821"/>
      <c r="AO37" s="821"/>
      <c r="AP37" s="821"/>
      <c r="AQ37" s="821"/>
      <c r="AR37" s="821"/>
      <c r="AS37" s="821"/>
      <c r="AT37" s="821"/>
      <c r="AU37" s="821"/>
      <c r="AV37" s="821"/>
      <c r="AW37" s="821"/>
    </row>
    <row r="38" ht="20.25" customHeight="1">
      <c r="A38" s="845" t="s">
        <v>773</v>
      </c>
      <c r="B38" s="820"/>
      <c r="C38" s="820"/>
      <c r="D38" s="820"/>
      <c r="E38" s="821"/>
      <c r="F38" s="820"/>
      <c r="G38" s="822"/>
      <c r="H38" s="822"/>
      <c r="I38" s="822"/>
      <c r="J38" s="822"/>
      <c r="K38" s="820"/>
      <c r="L38" s="822"/>
      <c r="M38" s="821"/>
      <c r="N38" s="820"/>
      <c r="O38" s="820"/>
      <c r="P38" s="820"/>
      <c r="Q38" s="821"/>
      <c r="R38" s="821"/>
      <c r="S38" s="821"/>
      <c r="T38" s="821"/>
      <c r="U38" s="821"/>
      <c r="V38" s="821"/>
      <c r="W38" s="821"/>
      <c r="X38" s="827"/>
      <c r="Y38" s="827"/>
      <c r="Z38" s="827"/>
      <c r="AA38" s="827"/>
      <c r="AB38" s="827"/>
      <c r="AC38" s="821"/>
      <c r="AD38" s="827"/>
      <c r="AE38" s="827"/>
      <c r="AF38" s="827"/>
      <c r="AG38" s="828"/>
      <c r="AH38" s="827"/>
      <c r="AI38" s="828"/>
      <c r="AJ38" s="828"/>
      <c r="AK38" s="831" t="s">
        <v>774</v>
      </c>
      <c r="AL38" s="821"/>
      <c r="AM38" s="821"/>
      <c r="AN38" s="821"/>
      <c r="AO38" s="821"/>
      <c r="AP38" s="821"/>
      <c r="AQ38" s="821"/>
      <c r="AR38" s="821"/>
      <c r="AS38" s="821"/>
      <c r="AT38" s="821"/>
      <c r="AU38" s="821"/>
      <c r="AV38" s="821"/>
      <c r="AW38" s="821"/>
    </row>
    <row r="39" ht="20.25" customHeight="1">
      <c r="A39" s="845" t="s">
        <v>775</v>
      </c>
      <c r="B39" s="820"/>
      <c r="C39" s="820"/>
      <c r="D39" s="820"/>
      <c r="E39" s="821"/>
      <c r="F39" s="820"/>
      <c r="G39" s="822"/>
      <c r="H39" s="822"/>
      <c r="I39" s="822"/>
      <c r="J39" s="822"/>
      <c r="K39" s="820"/>
      <c r="L39" s="822"/>
      <c r="M39" s="821"/>
      <c r="N39" s="820"/>
      <c r="O39" s="820"/>
      <c r="P39" s="820"/>
      <c r="Q39" s="821"/>
      <c r="R39" s="821"/>
      <c r="S39" s="821"/>
      <c r="T39" s="821"/>
      <c r="U39" s="821"/>
      <c r="V39" s="821"/>
      <c r="W39" s="821"/>
      <c r="X39" s="827"/>
      <c r="Y39" s="827"/>
      <c r="Z39" s="827"/>
      <c r="AA39" s="827"/>
      <c r="AB39" s="827"/>
      <c r="AC39" s="821"/>
      <c r="AD39" s="827"/>
      <c r="AE39" s="827"/>
      <c r="AF39" s="827"/>
      <c r="AG39" s="828"/>
      <c r="AH39" s="827"/>
      <c r="AI39" s="828"/>
      <c r="AJ39" s="828"/>
      <c r="AK39" s="831" t="s">
        <v>776</v>
      </c>
      <c r="AL39" s="821"/>
      <c r="AM39" s="821"/>
      <c r="AN39" s="821"/>
      <c r="AO39" s="821"/>
      <c r="AP39" s="821"/>
      <c r="AQ39" s="821"/>
      <c r="AR39" s="821"/>
      <c r="AS39" s="821"/>
      <c r="AT39" s="821"/>
      <c r="AU39" s="821"/>
      <c r="AV39" s="821"/>
      <c r="AW39" s="821"/>
    </row>
    <row r="40" ht="20.25" customHeight="1">
      <c r="A40" s="846" t="s">
        <v>57</v>
      </c>
      <c r="B40" s="825" t="s">
        <v>397</v>
      </c>
      <c r="C40" s="825" t="s">
        <v>777</v>
      </c>
      <c r="D40" s="825" t="s">
        <v>543</v>
      </c>
      <c r="E40" s="847" t="str">
        <f>HYPERLINK("http://psref.lenovo.com/syspool/Sys/PDF/withdrawnbook/ThinkPad_X1_Carbon_1st_Gen.pdf","2012 Q3")</f>
        <v>2012 Q3</v>
      </c>
      <c r="F40" s="825" t="s">
        <v>527</v>
      </c>
      <c r="G40" s="830" t="s">
        <v>778</v>
      </c>
      <c r="H40" s="830" t="s">
        <v>779</v>
      </c>
      <c r="I40" s="830" t="s">
        <v>780</v>
      </c>
      <c r="J40" s="830" t="s">
        <v>781</v>
      </c>
      <c r="K40" s="825" t="s">
        <v>782</v>
      </c>
      <c r="L40" s="830" t="s">
        <v>374</v>
      </c>
      <c r="M40" s="821" t="s">
        <v>783</v>
      </c>
      <c r="N40" s="826" t="s">
        <v>50</v>
      </c>
      <c r="O40" s="826" t="s">
        <v>784</v>
      </c>
      <c r="P40" s="826" t="s">
        <v>785</v>
      </c>
      <c r="Q40" s="832"/>
      <c r="R40" s="821"/>
      <c r="S40" s="821"/>
      <c r="T40" s="821"/>
      <c r="U40" s="821"/>
      <c r="V40" s="821"/>
      <c r="W40" s="821"/>
      <c r="X40" s="828" t="s">
        <v>292</v>
      </c>
      <c r="Y40" s="828" t="s">
        <v>786</v>
      </c>
      <c r="Z40" s="848" t="s">
        <v>787</v>
      </c>
      <c r="AA40" s="827" t="s">
        <v>432</v>
      </c>
      <c r="AB40" s="827" t="s">
        <v>788</v>
      </c>
      <c r="AC40" s="832" t="str">
        <f>HYPERLINK("http://psref.lenovo.com/syspool/Sys/PDF/withdrawnbook/ThinkPad_X1_Carbon_1st_Gen.pdf","Link")</f>
        <v>Link</v>
      </c>
      <c r="AD40" s="827" t="s">
        <v>789</v>
      </c>
      <c r="AE40" s="827" t="s">
        <v>790</v>
      </c>
      <c r="AF40" s="827" t="s">
        <v>791</v>
      </c>
      <c r="AG40" s="828"/>
      <c r="AH40" s="827" t="s">
        <v>792</v>
      </c>
      <c r="AI40" s="828"/>
      <c r="AJ40" s="827" t="s">
        <v>793</v>
      </c>
      <c r="AK40" s="831" t="s">
        <v>794</v>
      </c>
      <c r="AL40" s="821"/>
      <c r="AM40" s="821"/>
      <c r="AN40" s="849"/>
      <c r="AO40" s="849"/>
      <c r="AP40" s="849"/>
      <c r="AQ40" s="849"/>
      <c r="AR40" s="849"/>
      <c r="AS40" s="849"/>
      <c r="AT40" s="849"/>
      <c r="AU40" s="849"/>
      <c r="AV40" s="849"/>
      <c r="AW40" s="849"/>
    </row>
    <row r="41" ht="20.25" customHeight="1">
      <c r="A41" s="846" t="s">
        <v>68</v>
      </c>
      <c r="B41" s="825" t="s">
        <v>374</v>
      </c>
      <c r="C41" s="825" t="s">
        <v>778</v>
      </c>
      <c r="D41" s="825" t="s">
        <v>533</v>
      </c>
      <c r="E41" s="847" t="str">
        <f>HYPERLINK("http://psref.lenovo.com/Product/ThinkPad/ThinkPad_X1_Carbon_2nd_Gen","2014 Q1")</f>
        <v>2014 Q1</v>
      </c>
      <c r="F41" s="825" t="s">
        <v>83</v>
      </c>
      <c r="G41" s="830" t="s">
        <v>795</v>
      </c>
      <c r="H41" s="830" t="s">
        <v>609</v>
      </c>
      <c r="I41" s="830" t="s">
        <v>500</v>
      </c>
      <c r="J41" s="830" t="s">
        <v>403</v>
      </c>
      <c r="K41" s="825" t="s">
        <v>796</v>
      </c>
      <c r="L41" s="830" t="s">
        <v>797</v>
      </c>
      <c r="M41" s="821" t="s">
        <v>798</v>
      </c>
      <c r="N41" s="826" t="s">
        <v>63</v>
      </c>
      <c r="O41" s="826" t="s">
        <v>799</v>
      </c>
      <c r="P41" s="826" t="s">
        <v>785</v>
      </c>
      <c r="Q41" s="821"/>
      <c r="R41" s="821"/>
      <c r="S41" s="821"/>
      <c r="T41" s="821"/>
      <c r="U41" s="821"/>
      <c r="V41" s="821"/>
      <c r="W41" s="821"/>
      <c r="X41" s="827" t="s">
        <v>292</v>
      </c>
      <c r="Y41" s="828" t="s">
        <v>786</v>
      </c>
      <c r="Z41" s="848" t="s">
        <v>787</v>
      </c>
      <c r="AA41" s="827" t="s">
        <v>453</v>
      </c>
      <c r="AB41" s="827" t="s">
        <v>800</v>
      </c>
      <c r="AC41" s="821"/>
      <c r="AD41" s="827" t="s">
        <v>801</v>
      </c>
      <c r="AE41" s="827" t="s">
        <v>802</v>
      </c>
      <c r="AF41" s="827" t="s">
        <v>803</v>
      </c>
      <c r="AG41" s="828"/>
      <c r="AH41" s="827" t="s">
        <v>510</v>
      </c>
      <c r="AI41" s="828"/>
      <c r="AJ41" s="827" t="s">
        <v>804</v>
      </c>
      <c r="AK41" s="831" t="s">
        <v>805</v>
      </c>
      <c r="AL41" s="821"/>
      <c r="AM41" s="821"/>
      <c r="AN41" s="821"/>
      <c r="AO41" s="821"/>
      <c r="AP41" s="821"/>
      <c r="AQ41" s="821"/>
      <c r="AR41" s="821"/>
      <c r="AS41" s="821"/>
      <c r="AT41" s="821"/>
      <c r="AU41" s="821"/>
      <c r="AV41" s="821"/>
      <c r="AW41" s="821"/>
    </row>
    <row r="42" ht="20.25" customHeight="1">
      <c r="A42" s="846" t="s">
        <v>71</v>
      </c>
      <c r="B42" s="825" t="s">
        <v>400</v>
      </c>
      <c r="C42" s="825" t="s">
        <v>529</v>
      </c>
      <c r="D42" s="825" t="s">
        <v>92</v>
      </c>
      <c r="E42" s="821" t="s">
        <v>526</v>
      </c>
      <c r="F42" s="825" t="s">
        <v>806</v>
      </c>
      <c r="G42" s="830" t="s">
        <v>807</v>
      </c>
      <c r="H42" s="830" t="s">
        <v>808</v>
      </c>
      <c r="I42" s="830" t="s">
        <v>809</v>
      </c>
      <c r="J42" s="830" t="s">
        <v>448</v>
      </c>
      <c r="K42" s="825" t="s">
        <v>810</v>
      </c>
      <c r="L42" s="830" t="s">
        <v>777</v>
      </c>
      <c r="M42" s="821" t="s">
        <v>811</v>
      </c>
      <c r="N42" s="826" t="s">
        <v>70</v>
      </c>
      <c r="O42" s="826" t="s">
        <v>536</v>
      </c>
      <c r="P42" s="826" t="s">
        <v>785</v>
      </c>
      <c r="Q42" s="832"/>
      <c r="R42" s="821"/>
      <c r="S42" s="821"/>
      <c r="T42" s="821"/>
      <c r="U42" s="821"/>
      <c r="V42" s="821"/>
      <c r="W42" s="821"/>
      <c r="X42" s="850" t="s">
        <v>292</v>
      </c>
      <c r="Y42" s="827" t="s">
        <v>812</v>
      </c>
      <c r="Z42" s="848" t="s">
        <v>813</v>
      </c>
      <c r="AA42" s="827" t="s">
        <v>814</v>
      </c>
      <c r="AB42" s="827" t="s">
        <v>815</v>
      </c>
      <c r="AC42" s="832" t="str">
        <f>HYPERLINK("http://psref.lenovo.com/Product/ThinkPad/ThinkPad_X1_cARBON_3RD_GEN","Link")</f>
        <v>Link</v>
      </c>
      <c r="AD42" s="827" t="s">
        <v>816</v>
      </c>
      <c r="AE42" s="827" t="s">
        <v>802</v>
      </c>
      <c r="AF42" s="827" t="s">
        <v>817</v>
      </c>
      <c r="AG42" s="828"/>
      <c r="AH42" s="827" t="s">
        <v>818</v>
      </c>
      <c r="AI42" s="828"/>
      <c r="AJ42" s="827" t="s">
        <v>819</v>
      </c>
      <c r="AK42" s="831" t="s">
        <v>820</v>
      </c>
      <c r="AL42" s="821"/>
      <c r="AM42" s="821"/>
      <c r="AN42" s="849"/>
      <c r="AO42" s="849"/>
      <c r="AP42" s="849"/>
      <c r="AQ42" s="849"/>
      <c r="AR42" s="849"/>
      <c r="AS42" s="849"/>
      <c r="AT42" s="849"/>
      <c r="AU42" s="849"/>
      <c r="AV42" s="849"/>
      <c r="AW42" s="849"/>
    </row>
    <row r="43" ht="20.25" customHeight="1">
      <c r="A43" s="851"/>
      <c r="B43" s="820"/>
      <c r="C43" s="820"/>
      <c r="D43" s="820"/>
      <c r="E43" s="821"/>
      <c r="F43" s="820"/>
      <c r="G43" s="822"/>
      <c r="H43" s="830"/>
      <c r="I43" s="822"/>
      <c r="J43" s="822"/>
      <c r="K43" s="820"/>
      <c r="L43" s="822"/>
      <c r="M43" s="821"/>
      <c r="N43" s="826"/>
      <c r="O43" s="826"/>
      <c r="P43" s="826"/>
      <c r="Q43" s="832"/>
      <c r="R43" s="821"/>
      <c r="S43" s="821"/>
      <c r="T43" s="821"/>
      <c r="U43" s="821"/>
      <c r="V43" s="821"/>
      <c r="W43" s="821"/>
      <c r="X43" s="850"/>
      <c r="Y43" s="827"/>
      <c r="Z43" s="848"/>
      <c r="AA43" s="827"/>
      <c r="AB43" s="827"/>
      <c r="AC43" s="832"/>
      <c r="AD43" s="827"/>
      <c r="AE43" s="827"/>
      <c r="AF43" s="827"/>
      <c r="AG43" s="828"/>
      <c r="AH43" s="827"/>
      <c r="AI43" s="828"/>
      <c r="AJ43" s="827"/>
      <c r="AK43" s="831" t="s">
        <v>821</v>
      </c>
      <c r="AL43" s="821"/>
      <c r="AM43" s="821"/>
      <c r="AN43" s="821"/>
      <c r="AO43" s="821"/>
      <c r="AP43" s="821"/>
      <c r="AQ43" s="821"/>
      <c r="AR43" s="821"/>
      <c r="AS43" s="821"/>
      <c r="AT43" s="821"/>
      <c r="AU43" s="821"/>
      <c r="AV43" s="821"/>
      <c r="AW43" s="821"/>
    </row>
    <row r="44" ht="20.25" customHeight="1">
      <c r="A44" s="846" t="s">
        <v>77</v>
      </c>
      <c r="B44" s="825" t="s">
        <v>422</v>
      </c>
      <c r="C44" s="825" t="s">
        <v>822</v>
      </c>
      <c r="D44" s="825" t="s">
        <v>823</v>
      </c>
      <c r="E44" s="821" t="s">
        <v>551</v>
      </c>
      <c r="F44" s="825" t="s">
        <v>582</v>
      </c>
      <c r="G44" s="830" t="s">
        <v>82</v>
      </c>
      <c r="H44" s="830" t="s">
        <v>447</v>
      </c>
      <c r="I44" s="830" t="s">
        <v>627</v>
      </c>
      <c r="J44" s="830" t="s">
        <v>372</v>
      </c>
      <c r="K44" s="825" t="s">
        <v>824</v>
      </c>
      <c r="L44" s="830" t="s">
        <v>825</v>
      </c>
      <c r="M44" s="821" t="s">
        <v>826</v>
      </c>
      <c r="N44" s="826" t="s">
        <v>75</v>
      </c>
      <c r="O44" s="826" t="s">
        <v>561</v>
      </c>
      <c r="P44" s="826" t="s">
        <v>785</v>
      </c>
      <c r="Q44" s="832"/>
      <c r="R44" s="821"/>
      <c r="S44" s="821"/>
      <c r="T44" s="821"/>
      <c r="U44" s="821"/>
      <c r="V44" s="821"/>
      <c r="W44" s="821"/>
      <c r="X44" s="850" t="s">
        <v>292</v>
      </c>
      <c r="Y44" s="827" t="s">
        <v>812</v>
      </c>
      <c r="Z44" s="848" t="s">
        <v>827</v>
      </c>
      <c r="AA44" s="827" t="s">
        <v>814</v>
      </c>
      <c r="AB44" s="827" t="s">
        <v>828</v>
      </c>
      <c r="AC44" s="832" t="str">
        <f>HYPERLINK("http://psref.lenovo.com/Product/ThinkPad/ThinkPad_X1_cARBON_4TH_GEN","Link")</f>
        <v>Link</v>
      </c>
      <c r="AD44" s="827" t="s">
        <v>829</v>
      </c>
      <c r="AE44" s="827" t="s">
        <v>802</v>
      </c>
      <c r="AF44" s="827" t="s">
        <v>830</v>
      </c>
      <c r="AG44" s="828"/>
      <c r="AH44" s="827" t="s">
        <v>831</v>
      </c>
      <c r="AI44" s="828"/>
      <c r="AJ44" s="827" t="s">
        <v>603</v>
      </c>
      <c r="AK44" s="831" t="s">
        <v>832</v>
      </c>
      <c r="AL44" s="821"/>
      <c r="AM44" s="821"/>
      <c r="AN44" s="821"/>
      <c r="AO44" s="821"/>
      <c r="AP44" s="821"/>
      <c r="AQ44" s="821"/>
      <c r="AR44" s="821"/>
      <c r="AS44" s="821"/>
      <c r="AT44" s="821"/>
      <c r="AU44" s="821"/>
      <c r="AV44" s="821"/>
      <c r="AW44" s="821"/>
    </row>
    <row r="45" ht="20.25" customHeight="1">
      <c r="A45" s="846" t="s">
        <v>84</v>
      </c>
      <c r="B45" s="825" t="s">
        <v>524</v>
      </c>
      <c r="C45" s="825" t="s">
        <v>544</v>
      </c>
      <c r="D45" s="825" t="s">
        <v>546</v>
      </c>
      <c r="E45" s="821" t="s">
        <v>581</v>
      </c>
      <c r="F45" s="825" t="s">
        <v>620</v>
      </c>
      <c r="G45" s="830" t="s">
        <v>833</v>
      </c>
      <c r="H45" s="830" t="s">
        <v>646</v>
      </c>
      <c r="I45" s="830" t="s">
        <v>609</v>
      </c>
      <c r="J45" s="830" t="s">
        <v>834</v>
      </c>
      <c r="K45" s="825" t="s">
        <v>835</v>
      </c>
      <c r="L45" s="830" t="s">
        <v>401</v>
      </c>
      <c r="M45" s="821" t="s">
        <v>836</v>
      </c>
      <c r="N45" s="826" t="s">
        <v>75</v>
      </c>
      <c r="O45" s="826" t="s">
        <v>589</v>
      </c>
      <c r="P45" s="826" t="s">
        <v>785</v>
      </c>
      <c r="Q45" s="832"/>
      <c r="R45" s="821"/>
      <c r="S45" s="821"/>
      <c r="T45" s="821"/>
      <c r="U45" s="821"/>
      <c r="V45" s="821"/>
      <c r="W45" s="821"/>
      <c r="X45" s="850" t="s">
        <v>292</v>
      </c>
      <c r="Y45" s="827" t="s">
        <v>670</v>
      </c>
      <c r="Z45" s="852" t="s">
        <v>827</v>
      </c>
      <c r="AA45" s="827" t="s">
        <v>814</v>
      </c>
      <c r="AB45" s="827" t="s">
        <v>828</v>
      </c>
      <c r="AC45" s="832" t="str">
        <f t="shared" ref="AC45:AC46" si="2">HYPERLINK("http://psref.lenovo.com/Product/ThinkPad/ThinkPad_X1_cARBON_5TH_GEN","Link")</f>
        <v>Link</v>
      </c>
      <c r="AD45" s="827" t="s">
        <v>829</v>
      </c>
      <c r="AE45" s="827" t="s">
        <v>837</v>
      </c>
      <c r="AF45" s="827" t="s">
        <v>838</v>
      </c>
      <c r="AG45" s="828"/>
      <c r="AH45" s="827" t="s">
        <v>831</v>
      </c>
      <c r="AI45" s="828"/>
      <c r="AJ45" s="827" t="s">
        <v>603</v>
      </c>
      <c r="AK45" s="831" t="s">
        <v>839</v>
      </c>
      <c r="AL45" s="821"/>
      <c r="AM45" s="821"/>
      <c r="AN45" s="853"/>
      <c r="AO45" s="853"/>
      <c r="AP45" s="853"/>
      <c r="AQ45" s="853"/>
      <c r="AR45" s="853"/>
      <c r="AS45" s="853"/>
      <c r="AT45" s="853"/>
      <c r="AU45" s="853"/>
      <c r="AV45" s="853"/>
      <c r="AW45" s="853"/>
    </row>
    <row r="46" ht="19.5" customHeight="1">
      <c r="A46" s="854" t="str">
        <f>HYPERLINK("https://www.ebay.com/sch/PC-Laptops-Netbooks/177/i.html?_sop=15&amp;_from=R40&amp;_nkw=X1+Carbon+%287200%2C7300%2C7500%2C7600%29+-4th+-20FB+-20FC+-yoga+-2016&amp;LH_Complete=1&amp;LH_Sold=1&amp;rt=nc&amp;LH_PrefLoc=2","X1C5 'Kaby'")</f>
        <v>X1C5 'Kaby'</v>
      </c>
      <c r="B46" s="825" t="s">
        <v>840</v>
      </c>
      <c r="C46" s="825" t="s">
        <v>552</v>
      </c>
      <c r="D46" s="825" t="s">
        <v>841</v>
      </c>
      <c r="E46" s="821" t="s">
        <v>581</v>
      </c>
      <c r="F46" s="825" t="s">
        <v>842</v>
      </c>
      <c r="G46" s="830" t="s">
        <v>398</v>
      </c>
      <c r="H46" s="830" t="s">
        <v>448</v>
      </c>
      <c r="I46" s="830" t="s">
        <v>843</v>
      </c>
      <c r="J46" s="830" t="s">
        <v>844</v>
      </c>
      <c r="K46" s="825" t="s">
        <v>845</v>
      </c>
      <c r="L46" s="830" t="s">
        <v>596</v>
      </c>
      <c r="M46" s="821" t="s">
        <v>846</v>
      </c>
      <c r="N46" s="826" t="s">
        <v>89</v>
      </c>
      <c r="O46" s="826" t="s">
        <v>613</v>
      </c>
      <c r="P46" s="826" t="s">
        <v>785</v>
      </c>
      <c r="Q46" s="832"/>
      <c r="R46" s="821"/>
      <c r="S46" s="821"/>
      <c r="T46" s="821"/>
      <c r="U46" s="821"/>
      <c r="V46" s="821"/>
      <c r="W46" s="821"/>
      <c r="X46" s="850" t="s">
        <v>292</v>
      </c>
      <c r="Y46" s="827" t="s">
        <v>670</v>
      </c>
      <c r="Z46" s="852" t="s">
        <v>827</v>
      </c>
      <c r="AA46" s="827" t="s">
        <v>814</v>
      </c>
      <c r="AB46" s="827" t="s">
        <v>828</v>
      </c>
      <c r="AC46" s="832" t="str">
        <f t="shared" si="2"/>
        <v>Link</v>
      </c>
      <c r="AD46" s="827" t="s">
        <v>829</v>
      </c>
      <c r="AE46" s="827" t="s">
        <v>837</v>
      </c>
      <c r="AF46" s="827" t="s">
        <v>838</v>
      </c>
      <c r="AG46" s="828"/>
      <c r="AH46" s="827" t="s">
        <v>614</v>
      </c>
      <c r="AI46" s="828"/>
      <c r="AJ46" s="827" t="s">
        <v>616</v>
      </c>
      <c r="AK46" s="831" t="s">
        <v>847</v>
      </c>
      <c r="AL46" s="821"/>
      <c r="AM46" s="821"/>
      <c r="AN46" s="855"/>
      <c r="AO46" s="855"/>
      <c r="AP46" s="855"/>
      <c r="AQ46" s="855"/>
      <c r="AR46" s="855"/>
      <c r="AS46" s="855"/>
      <c r="AT46" s="855"/>
      <c r="AU46" s="855"/>
      <c r="AV46" s="855"/>
      <c r="AW46" s="855"/>
    </row>
    <row r="47" ht="20.25" customHeight="1">
      <c r="A47" s="846" t="s">
        <v>101</v>
      </c>
      <c r="B47" s="825" t="s">
        <v>823</v>
      </c>
      <c r="C47" s="825" t="s">
        <v>572</v>
      </c>
      <c r="D47" s="825" t="s">
        <v>848</v>
      </c>
      <c r="E47" s="821" t="s">
        <v>621</v>
      </c>
      <c r="F47" s="825" t="s">
        <v>849</v>
      </c>
      <c r="G47" s="830" t="s">
        <v>850</v>
      </c>
      <c r="H47" s="830" t="s">
        <v>851</v>
      </c>
      <c r="I47" s="830" t="s">
        <v>398</v>
      </c>
      <c r="J47" s="830" t="s">
        <v>852</v>
      </c>
      <c r="K47" s="825" t="s">
        <v>853</v>
      </c>
      <c r="L47" s="830" t="s">
        <v>574</v>
      </c>
      <c r="M47" s="821" t="s">
        <v>854</v>
      </c>
      <c r="N47" s="826" t="s">
        <v>855</v>
      </c>
      <c r="O47" s="826" t="s">
        <v>856</v>
      </c>
      <c r="P47" s="826" t="s">
        <v>857</v>
      </c>
      <c r="Q47" s="832"/>
      <c r="R47" s="821"/>
      <c r="S47" s="821"/>
      <c r="T47" s="821"/>
      <c r="U47" s="821"/>
      <c r="V47" s="821"/>
      <c r="W47" s="821"/>
      <c r="X47" s="850" t="s">
        <v>292</v>
      </c>
      <c r="Y47" s="827" t="s">
        <v>670</v>
      </c>
      <c r="Z47" s="852" t="s">
        <v>827</v>
      </c>
      <c r="AA47" s="827" t="s">
        <v>858</v>
      </c>
      <c r="AB47" s="827" t="s">
        <v>828</v>
      </c>
      <c r="AC47" s="832" t="str">
        <f>HYPERLINK("http://psref.lenovo.com/Product/ThinkPad/ThinkPad_X1_cARBON_6TH_GEN","Link")</f>
        <v>Link</v>
      </c>
      <c r="AD47" s="827" t="s">
        <v>859</v>
      </c>
      <c r="AE47" s="827" t="s">
        <v>837</v>
      </c>
      <c r="AF47" s="827" t="s">
        <v>860</v>
      </c>
      <c r="AG47" s="828"/>
      <c r="AH47" s="827" t="s">
        <v>861</v>
      </c>
      <c r="AI47" s="828"/>
      <c r="AJ47" s="827" t="s">
        <v>862</v>
      </c>
      <c r="AK47" s="831" t="s">
        <v>863</v>
      </c>
      <c r="AL47" s="826" t="s">
        <v>864</v>
      </c>
      <c r="AM47" s="821"/>
      <c r="AN47" s="821"/>
      <c r="AO47" s="821"/>
      <c r="AP47" s="821"/>
      <c r="AQ47" s="821"/>
      <c r="AR47" s="821"/>
      <c r="AS47" s="821"/>
      <c r="AT47" s="821"/>
      <c r="AU47" s="821"/>
      <c r="AV47" s="821"/>
      <c r="AW47" s="821"/>
    </row>
    <row r="48" ht="20.25" customHeight="1">
      <c r="A48" s="856"/>
      <c r="B48" s="820"/>
      <c r="C48" s="820"/>
      <c r="D48" s="820"/>
      <c r="E48" s="821"/>
      <c r="F48" s="820"/>
      <c r="G48" s="822"/>
      <c r="H48" s="830"/>
      <c r="I48" s="830"/>
      <c r="J48" s="830"/>
      <c r="K48" s="820"/>
      <c r="L48" s="822"/>
      <c r="M48" s="821"/>
      <c r="N48" s="821"/>
      <c r="O48" s="821"/>
      <c r="P48" s="821"/>
      <c r="Q48" s="821"/>
      <c r="R48" s="821"/>
      <c r="S48" s="821"/>
      <c r="T48" s="821"/>
      <c r="U48" s="821"/>
      <c r="V48" s="821"/>
      <c r="W48" s="821"/>
      <c r="X48" s="828"/>
      <c r="Y48" s="828"/>
      <c r="Z48" s="852"/>
      <c r="AA48" s="828"/>
      <c r="AB48" s="827"/>
      <c r="AC48" s="821"/>
      <c r="AD48" s="828"/>
      <c r="AE48" s="828"/>
      <c r="AF48" s="828"/>
      <c r="AG48" s="828"/>
      <c r="AH48" s="828"/>
      <c r="AI48" s="828"/>
      <c r="AJ48" s="828"/>
      <c r="AK48" s="831" t="s">
        <v>865</v>
      </c>
      <c r="AL48" s="821"/>
      <c r="AM48" s="821"/>
      <c r="AN48" s="857"/>
      <c r="AO48" s="857"/>
      <c r="AP48" s="857"/>
      <c r="AQ48" s="857"/>
      <c r="AR48" s="857"/>
      <c r="AS48" s="857"/>
      <c r="AT48" s="857"/>
      <c r="AU48" s="857"/>
      <c r="AV48" s="857"/>
      <c r="AW48" s="857"/>
    </row>
    <row r="49" ht="20.25" customHeight="1">
      <c r="A49" s="846" t="s">
        <v>112</v>
      </c>
      <c r="B49" s="825" t="s">
        <v>552</v>
      </c>
      <c r="C49" s="825" t="s">
        <v>866</v>
      </c>
      <c r="D49" s="825" t="s">
        <v>644</v>
      </c>
      <c r="E49" s="821" t="s">
        <v>867</v>
      </c>
      <c r="F49" s="825" t="s">
        <v>512</v>
      </c>
      <c r="G49" s="830" t="s">
        <v>420</v>
      </c>
      <c r="H49" s="830" t="s">
        <v>868</v>
      </c>
      <c r="I49" s="830" t="s">
        <v>869</v>
      </c>
      <c r="J49" s="830" t="s">
        <v>844</v>
      </c>
      <c r="K49" s="825" t="s">
        <v>870</v>
      </c>
      <c r="L49" s="830" t="s">
        <v>586</v>
      </c>
      <c r="M49" s="821" t="s">
        <v>871</v>
      </c>
      <c r="N49" s="826" t="s">
        <v>872</v>
      </c>
      <c r="O49" s="826" t="s">
        <v>873</v>
      </c>
      <c r="P49" s="826" t="s">
        <v>874</v>
      </c>
      <c r="Q49" s="821"/>
      <c r="R49" s="821"/>
      <c r="S49" s="821"/>
      <c r="T49" s="821"/>
      <c r="U49" s="821"/>
      <c r="V49" s="821"/>
      <c r="W49" s="821"/>
      <c r="X49" s="850" t="s">
        <v>292</v>
      </c>
      <c r="Y49" s="827" t="s">
        <v>670</v>
      </c>
      <c r="Z49" s="852" t="s">
        <v>827</v>
      </c>
      <c r="AA49" s="827" t="s">
        <v>563</v>
      </c>
      <c r="AB49" s="827" t="s">
        <v>828</v>
      </c>
      <c r="AC49" s="832" t="str">
        <f>HYPERLINK("https://psref.lenovo.com/Product/ThinkPad/ThinkPad_X1_Carbon_7th_Gen","Link")</f>
        <v>Link</v>
      </c>
      <c r="AD49" s="827" t="s">
        <v>875</v>
      </c>
      <c r="AE49" s="827" t="s">
        <v>837</v>
      </c>
      <c r="AF49" s="827" t="s">
        <v>876</v>
      </c>
      <c r="AG49" s="828"/>
      <c r="AH49" s="827" t="s">
        <v>877</v>
      </c>
      <c r="AI49" s="828"/>
      <c r="AJ49" s="827" t="s">
        <v>658</v>
      </c>
      <c r="AK49" s="831" t="s">
        <v>878</v>
      </c>
      <c r="AL49" s="821"/>
      <c r="AM49" s="821"/>
      <c r="AN49" s="821"/>
      <c r="AO49" s="821"/>
      <c r="AP49" s="821"/>
      <c r="AQ49" s="821"/>
      <c r="AR49" s="821"/>
      <c r="AS49" s="821"/>
      <c r="AT49" s="821"/>
      <c r="AU49" s="821"/>
      <c r="AV49" s="821"/>
      <c r="AW49" s="821"/>
    </row>
    <row r="50" ht="20.25" customHeight="1">
      <c r="A50" s="846" t="s">
        <v>122</v>
      </c>
      <c r="B50" s="825" t="s">
        <v>879</v>
      </c>
      <c r="C50" s="825" t="s">
        <v>880</v>
      </c>
      <c r="D50" s="825" t="s">
        <v>116</v>
      </c>
      <c r="E50" s="821" t="s">
        <v>867</v>
      </c>
      <c r="F50" s="825" t="s">
        <v>681</v>
      </c>
      <c r="G50" s="830" t="s">
        <v>573</v>
      </c>
      <c r="H50" s="830" t="s">
        <v>468</v>
      </c>
      <c r="I50" s="830" t="s">
        <v>709</v>
      </c>
      <c r="J50" s="830" t="s">
        <v>468</v>
      </c>
      <c r="K50" s="825" t="s">
        <v>881</v>
      </c>
      <c r="L50" s="830" t="s">
        <v>684</v>
      </c>
      <c r="M50" s="821" t="s">
        <v>882</v>
      </c>
      <c r="N50" s="850" t="s">
        <v>126</v>
      </c>
      <c r="O50" s="826" t="s">
        <v>883</v>
      </c>
      <c r="P50" s="826" t="s">
        <v>688</v>
      </c>
      <c r="Q50" s="832"/>
      <c r="R50" s="821"/>
      <c r="S50" s="821"/>
      <c r="T50" s="821"/>
      <c r="U50" s="821"/>
      <c r="V50" s="821"/>
      <c r="W50" s="821"/>
      <c r="X50" s="850" t="s">
        <v>292</v>
      </c>
      <c r="Y50" s="827" t="s">
        <v>670</v>
      </c>
      <c r="Z50" s="852" t="s">
        <v>827</v>
      </c>
      <c r="AA50" s="827" t="s">
        <v>563</v>
      </c>
      <c r="AB50" s="827" t="s">
        <v>828</v>
      </c>
      <c r="AC50" s="832" t="s">
        <v>690</v>
      </c>
      <c r="AD50" s="827" t="s">
        <v>875</v>
      </c>
      <c r="AE50" s="827" t="s">
        <v>837</v>
      </c>
      <c r="AF50" s="827" t="s">
        <v>876</v>
      </c>
      <c r="AG50" s="828"/>
      <c r="AH50" s="827" t="s">
        <v>884</v>
      </c>
      <c r="AI50" s="827" t="s">
        <v>885</v>
      </c>
      <c r="AJ50" s="827" t="s">
        <v>658</v>
      </c>
      <c r="AK50" s="831" t="s">
        <v>886</v>
      </c>
      <c r="AL50" s="821"/>
      <c r="AM50" s="821"/>
      <c r="AN50" s="821"/>
      <c r="AO50" s="821"/>
      <c r="AP50" s="821"/>
      <c r="AQ50" s="821"/>
      <c r="AR50" s="821"/>
      <c r="AS50" s="821"/>
      <c r="AT50" s="821"/>
      <c r="AU50" s="821"/>
      <c r="AV50" s="821"/>
      <c r="AW50" s="821"/>
    </row>
    <row r="51" ht="20.25" customHeight="1">
      <c r="A51" s="846" t="s">
        <v>128</v>
      </c>
      <c r="B51" s="825" t="s">
        <v>880</v>
      </c>
      <c r="C51" s="825" t="s">
        <v>887</v>
      </c>
      <c r="D51" s="825" t="s">
        <v>888</v>
      </c>
      <c r="E51" s="821" t="s">
        <v>889</v>
      </c>
      <c r="F51" s="825" t="s">
        <v>890</v>
      </c>
      <c r="G51" s="830" t="s">
        <v>420</v>
      </c>
      <c r="H51" s="830" t="s">
        <v>891</v>
      </c>
      <c r="I51" s="830" t="s">
        <v>448</v>
      </c>
      <c r="J51" s="830" t="s">
        <v>402</v>
      </c>
      <c r="K51" s="825" t="s">
        <v>892</v>
      </c>
      <c r="L51" s="830" t="s">
        <v>646</v>
      </c>
      <c r="M51" s="821" t="s">
        <v>893</v>
      </c>
      <c r="N51" s="826" t="s">
        <v>126</v>
      </c>
      <c r="O51" s="826" t="s">
        <v>687</v>
      </c>
      <c r="P51" s="826" t="s">
        <v>688</v>
      </c>
      <c r="Q51" s="832"/>
      <c r="R51" s="821"/>
      <c r="S51" s="841"/>
      <c r="T51" s="821"/>
      <c r="U51" s="841"/>
      <c r="V51" s="841"/>
      <c r="W51" s="821"/>
      <c r="X51" s="850" t="s">
        <v>292</v>
      </c>
      <c r="Y51" s="827" t="s">
        <v>670</v>
      </c>
      <c r="Z51" s="848" t="s">
        <v>827</v>
      </c>
      <c r="AA51" s="850" t="s">
        <v>563</v>
      </c>
      <c r="AB51" s="827" t="s">
        <v>828</v>
      </c>
      <c r="AC51" s="832" t="s">
        <v>690</v>
      </c>
      <c r="AD51" s="827" t="s">
        <v>894</v>
      </c>
      <c r="AE51" s="827" t="s">
        <v>837</v>
      </c>
      <c r="AF51" s="827" t="s">
        <v>895</v>
      </c>
      <c r="AG51" s="828"/>
      <c r="AH51" s="827" t="s">
        <v>692</v>
      </c>
      <c r="AI51" s="828"/>
      <c r="AJ51" s="827" t="s">
        <v>658</v>
      </c>
      <c r="AK51" s="831" t="s">
        <v>896</v>
      </c>
      <c r="AL51" s="821"/>
      <c r="AM51" s="821"/>
      <c r="AN51" s="853"/>
      <c r="AO51" s="853"/>
      <c r="AP51" s="853"/>
      <c r="AQ51" s="853"/>
      <c r="AR51" s="853"/>
      <c r="AS51" s="853"/>
      <c r="AT51" s="853"/>
      <c r="AU51" s="853"/>
      <c r="AV51" s="853"/>
      <c r="AW51" s="853"/>
    </row>
    <row r="52" ht="20.25" customHeight="1">
      <c r="A52" s="858" t="s">
        <v>139</v>
      </c>
      <c r="B52" s="825" t="s">
        <v>679</v>
      </c>
      <c r="C52" s="825" t="s">
        <v>897</v>
      </c>
      <c r="D52" s="825" t="s">
        <v>898</v>
      </c>
      <c r="E52" s="826" t="s">
        <v>899</v>
      </c>
      <c r="F52" s="825" t="s">
        <v>900</v>
      </c>
      <c r="G52" s="830" t="s">
        <v>901</v>
      </c>
      <c r="H52" s="830"/>
      <c r="I52" s="822"/>
      <c r="J52" s="822"/>
      <c r="K52" s="825" t="s">
        <v>902</v>
      </c>
      <c r="L52" s="822"/>
      <c r="M52" s="826" t="s">
        <v>903</v>
      </c>
      <c r="N52" s="826" t="s">
        <v>137</v>
      </c>
      <c r="O52" s="826" t="s">
        <v>714</v>
      </c>
      <c r="P52" s="826" t="s">
        <v>874</v>
      </c>
      <c r="Q52" s="832"/>
      <c r="R52" s="821"/>
      <c r="S52" s="841"/>
      <c r="T52" s="821"/>
      <c r="U52" s="841"/>
      <c r="V52" s="841"/>
      <c r="W52" s="821"/>
      <c r="X52" s="850" t="s">
        <v>292</v>
      </c>
      <c r="Y52" s="827" t="s">
        <v>653</v>
      </c>
      <c r="Z52" s="848" t="s">
        <v>904</v>
      </c>
      <c r="AA52" s="827" t="s">
        <v>716</v>
      </c>
      <c r="AB52" s="827" t="s">
        <v>905</v>
      </c>
      <c r="AC52" s="836" t="s">
        <v>690</v>
      </c>
      <c r="AD52" s="827" t="s">
        <v>906</v>
      </c>
      <c r="AE52" s="827" t="s">
        <v>837</v>
      </c>
      <c r="AF52" s="827" t="s">
        <v>907</v>
      </c>
      <c r="AG52" s="827" t="s">
        <v>908</v>
      </c>
      <c r="AH52" s="827" t="s">
        <v>719</v>
      </c>
      <c r="AI52" s="828"/>
      <c r="AJ52" s="827" t="s">
        <v>720</v>
      </c>
      <c r="AK52" s="831" t="s">
        <v>909</v>
      </c>
      <c r="AL52" s="821"/>
      <c r="AM52" s="821"/>
      <c r="AN52" s="853"/>
      <c r="AO52" s="853"/>
      <c r="AP52" s="853"/>
      <c r="AQ52" s="853"/>
      <c r="AR52" s="853"/>
      <c r="AS52" s="853"/>
      <c r="AT52" s="853"/>
      <c r="AU52" s="853"/>
      <c r="AV52" s="853"/>
      <c r="AW52" s="853"/>
    </row>
    <row r="53" ht="20.25" customHeight="1">
      <c r="A53" s="820"/>
      <c r="B53" s="820"/>
      <c r="C53" s="820"/>
      <c r="D53" s="820"/>
      <c r="E53" s="821"/>
      <c r="F53" s="820"/>
      <c r="G53" s="822"/>
      <c r="H53" s="830"/>
      <c r="I53" s="822"/>
      <c r="J53" s="822"/>
      <c r="K53" s="820"/>
      <c r="L53" s="822"/>
      <c r="M53" s="821"/>
      <c r="N53" s="821"/>
      <c r="O53" s="821"/>
      <c r="P53" s="821"/>
      <c r="Q53" s="821"/>
      <c r="R53" s="821"/>
      <c r="S53" s="841"/>
      <c r="T53" s="821"/>
      <c r="U53" s="841"/>
      <c r="V53" s="841"/>
      <c r="W53" s="821"/>
      <c r="X53" s="828"/>
      <c r="Y53" s="828"/>
      <c r="Z53" s="828"/>
      <c r="AA53" s="828"/>
      <c r="AB53" s="828"/>
      <c r="AC53" s="821"/>
      <c r="AD53" s="828"/>
      <c r="AE53" s="828"/>
      <c r="AF53" s="828"/>
      <c r="AG53" s="859" t="s">
        <v>910</v>
      </c>
      <c r="AH53" s="859" t="s">
        <v>911</v>
      </c>
      <c r="AI53" s="828"/>
      <c r="AJ53" s="828"/>
      <c r="AK53" s="831" t="s">
        <v>912</v>
      </c>
      <c r="AL53" s="821"/>
      <c r="AM53" s="821"/>
      <c r="AN53" s="821"/>
      <c r="AO53" s="821"/>
      <c r="AP53" s="821"/>
      <c r="AQ53" s="821"/>
      <c r="AR53" s="821"/>
      <c r="AS53" s="821"/>
      <c r="AT53" s="821"/>
      <c r="AU53" s="821"/>
      <c r="AV53" s="821"/>
      <c r="AW53" s="821"/>
    </row>
    <row r="54" ht="20.25" customHeight="1">
      <c r="A54" s="860" t="s">
        <v>913</v>
      </c>
      <c r="B54" s="820"/>
      <c r="C54" s="820"/>
      <c r="D54" s="820"/>
      <c r="E54" s="821"/>
      <c r="F54" s="820"/>
      <c r="G54" s="822"/>
      <c r="H54" s="822"/>
      <c r="I54" s="822"/>
      <c r="J54" s="822"/>
      <c r="K54" s="820"/>
      <c r="L54" s="822"/>
      <c r="M54" s="821"/>
      <c r="N54" s="821"/>
      <c r="O54" s="821"/>
      <c r="P54" s="821"/>
      <c r="Q54" s="821"/>
      <c r="R54" s="821"/>
      <c r="S54" s="821"/>
      <c r="T54" s="821"/>
      <c r="U54" s="821"/>
      <c r="V54" s="821"/>
      <c r="W54" s="821"/>
      <c r="X54" s="828"/>
      <c r="Y54" s="828"/>
      <c r="Z54" s="828"/>
      <c r="AA54" s="828"/>
      <c r="AB54" s="828"/>
      <c r="AC54" s="821"/>
      <c r="AD54" s="828"/>
      <c r="AE54" s="828"/>
      <c r="AF54" s="828"/>
      <c r="AG54" s="828"/>
      <c r="AH54" s="828"/>
      <c r="AI54" s="828"/>
      <c r="AJ54" s="828"/>
      <c r="AK54" s="831" t="s">
        <v>914</v>
      </c>
      <c r="AL54" s="821"/>
      <c r="AM54" s="821"/>
      <c r="AN54" s="821"/>
      <c r="AO54" s="821"/>
      <c r="AP54" s="821"/>
      <c r="AQ54" s="821"/>
      <c r="AR54" s="821"/>
      <c r="AS54" s="821"/>
      <c r="AT54" s="821"/>
      <c r="AU54" s="821"/>
      <c r="AV54" s="821"/>
      <c r="AW54" s="821"/>
    </row>
    <row r="55" ht="20.25" customHeight="1">
      <c r="A55" s="861" t="s">
        <v>915</v>
      </c>
      <c r="B55" s="825"/>
      <c r="C55" s="825"/>
      <c r="D55" s="825"/>
      <c r="E55" s="821"/>
      <c r="F55" s="825"/>
      <c r="G55" s="830"/>
      <c r="H55" s="822"/>
      <c r="I55" s="822"/>
      <c r="J55" s="822"/>
      <c r="K55" s="820"/>
      <c r="L55" s="822"/>
      <c r="M55" s="821"/>
      <c r="N55" s="821"/>
      <c r="O55" s="821"/>
      <c r="P55" s="821"/>
      <c r="Q55" s="821"/>
      <c r="R55" s="821"/>
      <c r="S55" s="821"/>
      <c r="T55" s="821"/>
      <c r="U55" s="821"/>
      <c r="V55" s="821"/>
      <c r="W55" s="821"/>
      <c r="X55" s="828"/>
      <c r="Y55" s="828"/>
      <c r="Z55" s="828"/>
      <c r="AA55" s="828"/>
      <c r="AB55" s="828"/>
      <c r="AC55" s="821"/>
      <c r="AD55" s="828"/>
      <c r="AE55" s="828"/>
      <c r="AF55" s="828"/>
      <c r="AG55" s="828"/>
      <c r="AH55" s="828"/>
      <c r="AI55" s="828"/>
      <c r="AJ55" s="828"/>
      <c r="AK55" s="831" t="s">
        <v>916</v>
      </c>
      <c r="AL55" s="821"/>
      <c r="AM55" s="821"/>
      <c r="AN55" s="821"/>
      <c r="AO55" s="821"/>
      <c r="AP55" s="821"/>
      <c r="AQ55" s="821"/>
      <c r="AR55" s="821"/>
      <c r="AS55" s="821"/>
      <c r="AT55" s="821"/>
      <c r="AU55" s="821"/>
      <c r="AV55" s="821"/>
      <c r="AW55" s="821"/>
    </row>
    <row r="56" ht="20.25" customHeight="1">
      <c r="A56" s="862" t="s">
        <v>79</v>
      </c>
      <c r="B56" s="825" t="s">
        <v>917</v>
      </c>
      <c r="C56" s="825" t="s">
        <v>822</v>
      </c>
      <c r="D56" s="825" t="s">
        <v>92</v>
      </c>
      <c r="E56" s="847" t="str">
        <f>HYPERLINK("http://psref.lenovo.com/Product/ThinkPad_X1_Yoga_1st_Gen","2016 Q2")</f>
        <v>2016 Q2</v>
      </c>
      <c r="F56" s="825" t="s">
        <v>918</v>
      </c>
      <c r="G56" s="830" t="s">
        <v>919</v>
      </c>
      <c r="H56" s="830" t="s">
        <v>843</v>
      </c>
      <c r="I56" s="830" t="s">
        <v>396</v>
      </c>
      <c r="J56" s="830" t="s">
        <v>920</v>
      </c>
      <c r="K56" s="825" t="s">
        <v>921</v>
      </c>
      <c r="L56" s="830" t="s">
        <v>922</v>
      </c>
      <c r="M56" s="821" t="s">
        <v>923</v>
      </c>
      <c r="N56" s="826" t="s">
        <v>75</v>
      </c>
      <c r="O56" s="821" t="s">
        <v>561</v>
      </c>
      <c r="P56" s="826" t="s">
        <v>785</v>
      </c>
      <c r="Q56" s="821"/>
      <c r="R56" s="821"/>
      <c r="S56" s="821"/>
      <c r="T56" s="821"/>
      <c r="U56" s="821"/>
      <c r="V56" s="821"/>
      <c r="W56" s="821"/>
      <c r="X56" s="827" t="s">
        <v>292</v>
      </c>
      <c r="Y56" s="852" t="s">
        <v>670</v>
      </c>
      <c r="Z56" s="828" t="s">
        <v>827</v>
      </c>
      <c r="AA56" s="827" t="s">
        <v>814</v>
      </c>
      <c r="AB56" s="859" t="s">
        <v>828</v>
      </c>
      <c r="AC56" s="832" t="str">
        <f>HYPERLINK("http://psref.lenovo.com/Product/ThinkPad_X1_Yoga_1st_Gen","2016 Q2")</f>
        <v>2016 Q2</v>
      </c>
      <c r="AD56" s="827" t="s">
        <v>924</v>
      </c>
      <c r="AE56" s="827" t="s">
        <v>802</v>
      </c>
      <c r="AF56" s="827" t="s">
        <v>925</v>
      </c>
      <c r="AG56" s="828"/>
      <c r="AH56" s="827" t="s">
        <v>831</v>
      </c>
      <c r="AI56" s="863"/>
      <c r="AJ56" s="827" t="s">
        <v>603</v>
      </c>
      <c r="AK56" s="831" t="s">
        <v>926</v>
      </c>
      <c r="AL56" s="821"/>
      <c r="AM56" s="821"/>
      <c r="AN56" s="821"/>
      <c r="AO56" s="821"/>
      <c r="AP56" s="821"/>
      <c r="AQ56" s="821"/>
      <c r="AR56" s="821"/>
      <c r="AS56" s="821"/>
      <c r="AT56" s="821"/>
      <c r="AU56" s="821"/>
      <c r="AV56" s="821"/>
      <c r="AW56" s="821"/>
    </row>
    <row r="57" ht="20.25" customHeight="1">
      <c r="A57" s="862" t="s">
        <v>86</v>
      </c>
      <c r="B57" s="825" t="s">
        <v>927</v>
      </c>
      <c r="C57" s="825" t="s">
        <v>928</v>
      </c>
      <c r="D57" s="825" t="s">
        <v>929</v>
      </c>
      <c r="E57" s="847" t="str">
        <f>HYPERLINK("https://psref.lenovo.com/Product/Think_Tablets_and_Convertibles/ThinkPad_X1_Yoga_2nd_Gen","2017 Q2")</f>
        <v>2017 Q2</v>
      </c>
      <c r="F57" s="825" t="s">
        <v>930</v>
      </c>
      <c r="G57" s="830" t="s">
        <v>478</v>
      </c>
      <c r="H57" s="830" t="s">
        <v>574</v>
      </c>
      <c r="I57" s="830" t="s">
        <v>441</v>
      </c>
      <c r="J57" s="830" t="s">
        <v>596</v>
      </c>
      <c r="K57" s="825" t="s">
        <v>931</v>
      </c>
      <c r="L57" s="830" t="s">
        <v>932</v>
      </c>
      <c r="M57" s="821" t="s">
        <v>933</v>
      </c>
      <c r="N57" s="826" t="s">
        <v>89</v>
      </c>
      <c r="O57" s="821" t="s">
        <v>613</v>
      </c>
      <c r="P57" s="826" t="s">
        <v>785</v>
      </c>
      <c r="Q57" s="821"/>
      <c r="R57" s="821"/>
      <c r="S57" s="821"/>
      <c r="T57" s="821"/>
      <c r="U57" s="821"/>
      <c r="V57" s="821"/>
      <c r="W57" s="821"/>
      <c r="X57" s="827" t="s">
        <v>292</v>
      </c>
      <c r="Y57" s="852" t="s">
        <v>670</v>
      </c>
      <c r="Z57" s="828" t="s">
        <v>827</v>
      </c>
      <c r="AA57" s="827" t="s">
        <v>814</v>
      </c>
      <c r="AB57" s="859" t="s">
        <v>828</v>
      </c>
      <c r="AC57" s="832" t="str">
        <f>HYPERLINK("https://psref.lenovo.com/Product/Think_Tablets_and_Convertibles/ThinkPad_X1_Yoga_2nd_Gen","2017 Q2")</f>
        <v>2017 Q2</v>
      </c>
      <c r="AD57" s="827" t="s">
        <v>934</v>
      </c>
      <c r="AE57" s="827" t="s">
        <v>837</v>
      </c>
      <c r="AF57" s="827" t="s">
        <v>935</v>
      </c>
      <c r="AG57" s="828"/>
      <c r="AH57" s="827" t="s">
        <v>614</v>
      </c>
      <c r="AI57" s="863"/>
      <c r="AJ57" s="828"/>
      <c r="AK57" s="831" t="s">
        <v>936</v>
      </c>
      <c r="AL57" s="821"/>
      <c r="AM57" s="821"/>
      <c r="AN57" s="821"/>
      <c r="AO57" s="821"/>
      <c r="AP57" s="821"/>
      <c r="AQ57" s="821"/>
      <c r="AR57" s="821"/>
      <c r="AS57" s="821"/>
      <c r="AT57" s="821"/>
      <c r="AU57" s="821"/>
      <c r="AV57" s="821"/>
      <c r="AW57" s="821"/>
    </row>
    <row r="58" ht="20.25" customHeight="1">
      <c r="A58" s="862" t="s">
        <v>103</v>
      </c>
      <c r="B58" s="825" t="s">
        <v>753</v>
      </c>
      <c r="C58" s="825" t="s">
        <v>582</v>
      </c>
      <c r="D58" s="825" t="s">
        <v>937</v>
      </c>
      <c r="E58" s="847" t="str">
        <f>HYPERLINK("https://psref.lenovo.com/Product/Think_Tablets_and_Convertibles/ThinkPad_X1_Yoga_3rd_Gen","2018 Q1")</f>
        <v>2018 Q1</v>
      </c>
      <c r="F58" s="825" t="s">
        <v>678</v>
      </c>
      <c r="G58" s="830" t="s">
        <v>595</v>
      </c>
      <c r="H58" s="830" t="s">
        <v>891</v>
      </c>
      <c r="I58" s="830" t="s">
        <v>938</v>
      </c>
      <c r="J58" s="830" t="s">
        <v>547</v>
      </c>
      <c r="K58" s="825" t="s">
        <v>939</v>
      </c>
      <c r="L58" s="830" t="s">
        <v>373</v>
      </c>
      <c r="M58" s="821" t="s">
        <v>940</v>
      </c>
      <c r="N58" s="826" t="s">
        <v>872</v>
      </c>
      <c r="O58" s="826" t="s">
        <v>873</v>
      </c>
      <c r="P58" s="826" t="s">
        <v>874</v>
      </c>
      <c r="Q58" s="821"/>
      <c r="R58" s="821"/>
      <c r="S58" s="821"/>
      <c r="T58" s="821"/>
      <c r="U58" s="821"/>
      <c r="V58" s="821"/>
      <c r="W58" s="821"/>
      <c r="X58" s="827" t="s">
        <v>292</v>
      </c>
      <c r="Y58" s="852" t="s">
        <v>670</v>
      </c>
      <c r="Z58" s="828" t="s">
        <v>827</v>
      </c>
      <c r="AA58" s="827" t="s">
        <v>563</v>
      </c>
      <c r="AB58" s="859" t="s">
        <v>828</v>
      </c>
      <c r="AC58" s="832" t="str">
        <f>HYPERLINK("https://psref.lenovo.com/Product/Think_Tablets_and_Convertibles/ThinkPad_X1_Yoga_3rd_Gen","2018 Q1")</f>
        <v>2018 Q1</v>
      </c>
      <c r="AD58" s="827" t="s">
        <v>941</v>
      </c>
      <c r="AE58" s="827" t="s">
        <v>837</v>
      </c>
      <c r="AF58" s="864" t="s">
        <v>942</v>
      </c>
      <c r="AG58" s="828"/>
      <c r="AH58" s="827" t="s">
        <v>861</v>
      </c>
      <c r="AI58" s="863"/>
      <c r="AJ58" s="827" t="s">
        <v>862</v>
      </c>
      <c r="AK58" s="831" t="s">
        <v>943</v>
      </c>
      <c r="AL58" s="821"/>
      <c r="AM58" s="821"/>
      <c r="AN58" s="821"/>
      <c r="AO58" s="821"/>
      <c r="AP58" s="821"/>
      <c r="AQ58" s="821"/>
      <c r="AR58" s="821"/>
      <c r="AS58" s="821"/>
      <c r="AT58" s="821"/>
      <c r="AU58" s="821"/>
      <c r="AV58" s="821"/>
      <c r="AW58" s="821"/>
    </row>
    <row r="59" ht="20.25" customHeight="1">
      <c r="A59" s="865" t="str">
        <f>HYPERLINK("https://www.ebay.com/sch/i.html?_from=R40&amp;_trksid=m570.l1313&amp;_nkw=X1+Yoga+%288265U%2C+8365U%2C+8565U%2C+8665U%2C+10210U%2C+10510U%2C+10710U%29&amp;_sacat=177&amp;LH_TitleDesc=0&amp;LH_PrefLoc=2&amp;_udlo=200&amp;_sop=15&amp;_osacat=177&amp;_odkw=X1+Yoga+%288250%2C+8350%2C+8550%2C+86"&amp;"50%29&amp;LH_Complete=1&amp;rt=nc&amp;LH_Sold=1","X1 Yoga 4")</f>
        <v>X1 Yoga 4</v>
      </c>
      <c r="B59" s="820"/>
      <c r="C59" s="820"/>
      <c r="D59" s="820"/>
      <c r="E59" s="826" t="s">
        <v>944</v>
      </c>
      <c r="F59" s="820"/>
      <c r="G59" s="830" t="s">
        <v>448</v>
      </c>
      <c r="H59" s="822"/>
      <c r="I59" s="822"/>
      <c r="J59" s="830"/>
      <c r="K59" s="820"/>
      <c r="L59" s="822"/>
      <c r="M59" s="821"/>
      <c r="N59" s="826" t="s">
        <v>945</v>
      </c>
      <c r="O59" s="821" t="s">
        <v>946</v>
      </c>
      <c r="P59" s="826" t="s">
        <v>688</v>
      </c>
      <c r="Q59" s="821"/>
      <c r="R59" s="821"/>
      <c r="S59" s="821"/>
      <c r="T59" s="821"/>
      <c r="U59" s="821"/>
      <c r="V59" s="821"/>
      <c r="W59" s="821"/>
      <c r="X59" s="852" t="s">
        <v>292</v>
      </c>
      <c r="Y59" s="852" t="s">
        <v>670</v>
      </c>
      <c r="Z59" s="859" t="s">
        <v>827</v>
      </c>
      <c r="AA59" s="852" t="s">
        <v>563</v>
      </c>
      <c r="AB59" s="859" t="s">
        <v>828</v>
      </c>
      <c r="AC59" s="832" t="str">
        <f>HYPERLINK("https://psref.lenovo.com/Product/ThinkPad/ThinkPad_X1_Yoga_4th_Gen?MT=20SA","Link")</f>
        <v>Link</v>
      </c>
      <c r="AD59" s="864" t="s">
        <v>947</v>
      </c>
      <c r="AE59" s="859" t="s">
        <v>837</v>
      </c>
      <c r="AF59" s="859" t="s">
        <v>895</v>
      </c>
      <c r="AG59" s="828"/>
      <c r="AH59" s="827" t="s">
        <v>948</v>
      </c>
      <c r="AI59" s="863"/>
      <c r="AJ59" s="827" t="s">
        <v>658</v>
      </c>
      <c r="AK59" s="831" t="s">
        <v>949</v>
      </c>
      <c r="AL59" s="821"/>
      <c r="AM59" s="821"/>
      <c r="AN59" s="821"/>
      <c r="AO59" s="821"/>
      <c r="AP59" s="821"/>
      <c r="AQ59" s="821"/>
      <c r="AR59" s="821"/>
      <c r="AS59" s="821"/>
      <c r="AT59" s="821"/>
      <c r="AU59" s="821"/>
      <c r="AV59" s="821"/>
      <c r="AW59" s="821"/>
    </row>
    <row r="60" ht="20.25" customHeight="1">
      <c r="A60" s="862" t="s">
        <v>113</v>
      </c>
      <c r="B60" s="825" t="s">
        <v>950</v>
      </c>
      <c r="C60" s="825" t="s">
        <v>622</v>
      </c>
      <c r="D60" s="825" t="s">
        <v>951</v>
      </c>
      <c r="E60" s="821"/>
      <c r="F60" s="825" t="s">
        <v>952</v>
      </c>
      <c r="G60" s="830" t="s">
        <v>953</v>
      </c>
      <c r="H60" s="830" t="s">
        <v>482</v>
      </c>
      <c r="I60" s="830" t="s">
        <v>403</v>
      </c>
      <c r="J60" s="830" t="s">
        <v>466</v>
      </c>
      <c r="K60" s="825" t="s">
        <v>954</v>
      </c>
      <c r="L60" s="830" t="s">
        <v>955</v>
      </c>
      <c r="M60" s="826" t="s">
        <v>956</v>
      </c>
      <c r="N60" s="826" t="s">
        <v>872</v>
      </c>
      <c r="O60" s="826" t="s">
        <v>873</v>
      </c>
      <c r="P60" s="826" t="s">
        <v>874</v>
      </c>
      <c r="Q60" s="821"/>
      <c r="R60" s="821"/>
      <c r="S60" s="821"/>
      <c r="T60" s="821"/>
      <c r="U60" s="821"/>
      <c r="V60" s="821"/>
      <c r="W60" s="821"/>
      <c r="X60" s="852"/>
      <c r="Y60" s="852"/>
      <c r="Z60" s="859"/>
      <c r="AA60" s="852"/>
      <c r="AB60" s="859"/>
      <c r="AC60" s="832"/>
      <c r="AD60" s="859"/>
      <c r="AE60" s="859"/>
      <c r="AF60" s="859"/>
      <c r="AG60" s="828"/>
      <c r="AH60" s="866" t="s">
        <v>877</v>
      </c>
      <c r="AI60" s="863"/>
      <c r="AJ60" s="827" t="s">
        <v>658</v>
      </c>
      <c r="AK60" s="831" t="s">
        <v>957</v>
      </c>
      <c r="AL60" s="821"/>
      <c r="AM60" s="821"/>
      <c r="AN60" s="821"/>
      <c r="AO60" s="821"/>
      <c r="AP60" s="821"/>
      <c r="AQ60" s="821"/>
      <c r="AR60" s="821"/>
      <c r="AS60" s="821"/>
      <c r="AT60" s="821"/>
      <c r="AU60" s="821"/>
      <c r="AV60" s="821"/>
      <c r="AW60" s="821"/>
    </row>
    <row r="61" ht="20.25" customHeight="1">
      <c r="A61" s="862" t="s">
        <v>123</v>
      </c>
      <c r="B61" s="825" t="s">
        <v>678</v>
      </c>
      <c r="C61" s="825" t="s">
        <v>644</v>
      </c>
      <c r="D61" s="825" t="s">
        <v>952</v>
      </c>
      <c r="E61" s="821"/>
      <c r="F61" s="825" t="s">
        <v>958</v>
      </c>
      <c r="G61" s="830" t="s">
        <v>403</v>
      </c>
      <c r="H61" s="830" t="s">
        <v>754</v>
      </c>
      <c r="I61" s="830" t="s">
        <v>377</v>
      </c>
      <c r="J61" s="830" t="s">
        <v>380</v>
      </c>
      <c r="K61" s="825" t="s">
        <v>959</v>
      </c>
      <c r="L61" s="830" t="s">
        <v>645</v>
      </c>
      <c r="M61" s="826" t="s">
        <v>960</v>
      </c>
      <c r="N61" s="826" t="s">
        <v>126</v>
      </c>
      <c r="O61" s="826" t="s">
        <v>883</v>
      </c>
      <c r="P61" s="826" t="s">
        <v>688</v>
      </c>
      <c r="Q61" s="821"/>
      <c r="R61" s="821"/>
      <c r="S61" s="821"/>
      <c r="T61" s="821"/>
      <c r="U61" s="821"/>
      <c r="V61" s="821"/>
      <c r="W61" s="821"/>
      <c r="X61" s="827"/>
      <c r="Y61" s="827"/>
      <c r="Z61" s="827"/>
      <c r="AA61" s="827"/>
      <c r="AB61" s="827"/>
      <c r="AC61" s="832"/>
      <c r="AD61" s="827"/>
      <c r="AE61" s="827"/>
      <c r="AF61" s="827"/>
      <c r="AG61" s="828"/>
      <c r="AH61" s="867" t="s">
        <v>884</v>
      </c>
      <c r="AI61" s="863"/>
      <c r="AJ61" s="827" t="s">
        <v>658</v>
      </c>
      <c r="AK61" s="831" t="s">
        <v>961</v>
      </c>
      <c r="AL61" s="821"/>
      <c r="AM61" s="821"/>
      <c r="AN61" s="821"/>
      <c r="AO61" s="821"/>
      <c r="AP61" s="821"/>
      <c r="AQ61" s="821"/>
      <c r="AR61" s="821"/>
      <c r="AS61" s="821"/>
      <c r="AT61" s="821"/>
      <c r="AU61" s="821"/>
      <c r="AV61" s="821"/>
      <c r="AW61" s="821"/>
    </row>
    <row r="62" ht="20.25" customHeight="1">
      <c r="A62" s="862" t="s">
        <v>129</v>
      </c>
      <c r="B62" s="825" t="s">
        <v>962</v>
      </c>
      <c r="C62" s="825" t="s">
        <v>695</v>
      </c>
      <c r="D62" s="825" t="s">
        <v>963</v>
      </c>
      <c r="E62" s="826" t="s">
        <v>889</v>
      </c>
      <c r="F62" s="825" t="s">
        <v>707</v>
      </c>
      <c r="G62" s="830" t="s">
        <v>955</v>
      </c>
      <c r="H62" s="830" t="s">
        <v>377</v>
      </c>
      <c r="I62" s="830" t="s">
        <v>480</v>
      </c>
      <c r="J62" s="830" t="s">
        <v>384</v>
      </c>
      <c r="K62" s="825" t="s">
        <v>964</v>
      </c>
      <c r="L62" s="830" t="s">
        <v>965</v>
      </c>
      <c r="M62" s="826" t="s">
        <v>966</v>
      </c>
      <c r="N62" s="826" t="s">
        <v>126</v>
      </c>
      <c r="O62" s="826" t="s">
        <v>883</v>
      </c>
      <c r="P62" s="826" t="s">
        <v>874</v>
      </c>
      <c r="Q62" s="821"/>
      <c r="R62" s="821"/>
      <c r="S62" s="821"/>
      <c r="T62" s="821"/>
      <c r="U62" s="821"/>
      <c r="V62" s="821"/>
      <c r="W62" s="821"/>
      <c r="X62" s="827" t="s">
        <v>292</v>
      </c>
      <c r="Y62" s="827" t="s">
        <v>670</v>
      </c>
      <c r="Z62" s="827" t="s">
        <v>827</v>
      </c>
      <c r="AA62" s="827" t="s">
        <v>563</v>
      </c>
      <c r="AB62" s="827" t="s">
        <v>828</v>
      </c>
      <c r="AC62" s="832" t="s">
        <v>967</v>
      </c>
      <c r="AD62" s="827" t="s">
        <v>968</v>
      </c>
      <c r="AE62" s="827" t="s">
        <v>837</v>
      </c>
      <c r="AF62" s="827" t="s">
        <v>895</v>
      </c>
      <c r="AG62" s="828" t="s">
        <v>910</v>
      </c>
      <c r="AH62" s="827" t="s">
        <v>692</v>
      </c>
      <c r="AI62" s="863"/>
      <c r="AJ62" s="827" t="s">
        <v>658</v>
      </c>
      <c r="AK62" s="831" t="s">
        <v>969</v>
      </c>
      <c r="AL62" s="821"/>
      <c r="AM62" s="821"/>
      <c r="AN62" s="821"/>
      <c r="AO62" s="821"/>
      <c r="AP62" s="821"/>
      <c r="AQ62" s="821"/>
      <c r="AR62" s="821"/>
      <c r="AS62" s="821"/>
      <c r="AT62" s="821"/>
      <c r="AU62" s="821"/>
      <c r="AV62" s="821"/>
      <c r="AW62" s="821"/>
    </row>
    <row r="63" ht="20.25" customHeight="1">
      <c r="A63" s="860" t="s">
        <v>970</v>
      </c>
      <c r="B63" s="820"/>
      <c r="C63" s="820"/>
      <c r="D63" s="820"/>
      <c r="E63" s="826"/>
      <c r="F63" s="820"/>
      <c r="G63" s="822"/>
      <c r="H63" s="822"/>
      <c r="I63" s="822"/>
      <c r="J63" s="830"/>
      <c r="K63" s="820"/>
      <c r="L63" s="822"/>
      <c r="M63" s="826"/>
      <c r="N63" s="826"/>
      <c r="O63" s="821"/>
      <c r="P63" s="826"/>
      <c r="Q63" s="821"/>
      <c r="R63" s="821"/>
      <c r="S63" s="821"/>
      <c r="T63" s="821"/>
      <c r="U63" s="821"/>
      <c r="V63" s="821"/>
      <c r="W63" s="821"/>
      <c r="X63" s="827"/>
      <c r="Y63" s="827"/>
      <c r="Z63" s="827"/>
      <c r="AA63" s="827"/>
      <c r="AB63" s="827"/>
      <c r="AC63" s="836"/>
      <c r="AD63" s="827"/>
      <c r="AE63" s="827"/>
      <c r="AF63" s="827"/>
      <c r="AG63" s="828"/>
      <c r="AH63" s="827"/>
      <c r="AI63" s="863"/>
      <c r="AJ63" s="827"/>
      <c r="AK63" s="831" t="s">
        <v>952</v>
      </c>
      <c r="AL63" s="821"/>
      <c r="AM63" s="821"/>
      <c r="AN63" s="821"/>
      <c r="AO63" s="821"/>
      <c r="AP63" s="821"/>
      <c r="AQ63" s="821"/>
      <c r="AR63" s="821"/>
      <c r="AS63" s="821"/>
      <c r="AT63" s="821"/>
      <c r="AU63" s="821"/>
      <c r="AV63" s="821"/>
      <c r="AW63" s="821"/>
    </row>
    <row r="64" ht="20.25" customHeight="1">
      <c r="A64" s="862" t="s">
        <v>141</v>
      </c>
      <c r="B64" s="825" t="s">
        <v>971</v>
      </c>
      <c r="C64" s="825" t="s">
        <v>972</v>
      </c>
      <c r="D64" s="825" t="s">
        <v>973</v>
      </c>
      <c r="E64" s="826" t="s">
        <v>899</v>
      </c>
      <c r="F64" s="825" t="s">
        <v>974</v>
      </c>
      <c r="G64" s="830" t="s">
        <v>955</v>
      </c>
      <c r="H64" s="830" t="s">
        <v>482</v>
      </c>
      <c r="I64" s="830" t="s">
        <v>484</v>
      </c>
      <c r="J64" s="830" t="s">
        <v>378</v>
      </c>
      <c r="K64" s="825" t="s">
        <v>975</v>
      </c>
      <c r="L64" s="830" t="s">
        <v>938</v>
      </c>
      <c r="M64" s="826" t="s">
        <v>976</v>
      </c>
      <c r="N64" s="826" t="s">
        <v>137</v>
      </c>
      <c r="O64" s="821"/>
      <c r="P64" s="826" t="s">
        <v>874</v>
      </c>
      <c r="Q64" s="821"/>
      <c r="R64" s="821"/>
      <c r="S64" s="821"/>
      <c r="T64" s="821"/>
      <c r="U64" s="821"/>
      <c r="V64" s="821"/>
      <c r="W64" s="821"/>
      <c r="X64" s="827" t="s">
        <v>292</v>
      </c>
      <c r="Y64" s="827" t="s">
        <v>653</v>
      </c>
      <c r="Z64" s="827" t="s">
        <v>904</v>
      </c>
      <c r="AA64" s="827" t="s">
        <v>716</v>
      </c>
      <c r="AB64" s="827" t="s">
        <v>905</v>
      </c>
      <c r="AC64" s="836" t="s">
        <v>690</v>
      </c>
      <c r="AD64" s="827" t="s">
        <v>977</v>
      </c>
      <c r="AE64" s="827" t="s">
        <v>837</v>
      </c>
      <c r="AF64" s="827" t="s">
        <v>978</v>
      </c>
      <c r="AG64" s="828"/>
      <c r="AH64" s="827" t="s">
        <v>719</v>
      </c>
      <c r="AI64" s="863"/>
      <c r="AJ64" s="827" t="s">
        <v>720</v>
      </c>
      <c r="AK64" s="831" t="s">
        <v>979</v>
      </c>
      <c r="AL64" s="821"/>
      <c r="AM64" s="821"/>
      <c r="AN64" s="821"/>
      <c r="AO64" s="821"/>
      <c r="AP64" s="821"/>
      <c r="AQ64" s="821"/>
      <c r="AR64" s="821"/>
      <c r="AS64" s="821"/>
      <c r="AT64" s="821"/>
      <c r="AU64" s="821"/>
      <c r="AV64" s="821"/>
      <c r="AW64" s="821"/>
    </row>
    <row r="65" ht="20.25" customHeight="1">
      <c r="A65" s="820"/>
      <c r="B65" s="820"/>
      <c r="C65" s="820"/>
      <c r="D65" s="820"/>
      <c r="E65" s="821"/>
      <c r="F65" s="820"/>
      <c r="G65" s="822"/>
      <c r="H65" s="822"/>
      <c r="I65" s="822"/>
      <c r="J65" s="822"/>
      <c r="K65" s="820"/>
      <c r="L65" s="822"/>
      <c r="M65" s="821"/>
      <c r="N65" s="821"/>
      <c r="O65" s="821"/>
      <c r="P65" s="821"/>
      <c r="Q65" s="821"/>
      <c r="R65" s="821"/>
      <c r="S65" s="821"/>
      <c r="T65" s="821"/>
      <c r="U65" s="821"/>
      <c r="V65" s="821"/>
      <c r="W65" s="821"/>
      <c r="X65" s="828"/>
      <c r="Y65" s="828"/>
      <c r="Z65" s="828"/>
      <c r="AA65" s="828"/>
      <c r="AB65" s="828"/>
      <c r="AC65" s="821"/>
      <c r="AD65" s="828"/>
      <c r="AE65" s="828"/>
      <c r="AF65" s="828"/>
      <c r="AG65" s="828"/>
      <c r="AH65" s="828"/>
      <c r="AI65" s="828"/>
      <c r="AJ65" s="828"/>
      <c r="AK65" s="831" t="s">
        <v>980</v>
      </c>
      <c r="AL65" s="821"/>
      <c r="AM65" s="821"/>
      <c r="AN65" s="821"/>
      <c r="AO65" s="821"/>
      <c r="AP65" s="821"/>
      <c r="AQ65" s="821"/>
      <c r="AR65" s="821"/>
      <c r="AS65" s="821"/>
      <c r="AT65" s="821"/>
      <c r="AU65" s="821"/>
      <c r="AV65" s="821"/>
      <c r="AW65" s="821"/>
    </row>
    <row r="66" ht="20.25" customHeight="1">
      <c r="A66" s="868" t="s">
        <v>981</v>
      </c>
      <c r="B66" s="820"/>
      <c r="C66" s="820"/>
      <c r="D66" s="820"/>
      <c r="E66" s="821"/>
      <c r="F66" s="820"/>
      <c r="G66" s="822"/>
      <c r="H66" s="830"/>
      <c r="I66" s="822"/>
      <c r="J66" s="822"/>
      <c r="K66" s="820"/>
      <c r="L66" s="822"/>
      <c r="M66" s="821"/>
      <c r="N66" s="821"/>
      <c r="O66" s="821"/>
      <c r="P66" s="821"/>
      <c r="Q66" s="821"/>
      <c r="R66" s="821"/>
      <c r="S66" s="841"/>
      <c r="T66" s="821"/>
      <c r="U66" s="841"/>
      <c r="V66" s="841"/>
      <c r="W66" s="821"/>
      <c r="X66" s="828"/>
      <c r="Y66" s="828"/>
      <c r="Z66" s="828"/>
      <c r="AA66" s="828"/>
      <c r="AB66" s="828"/>
      <c r="AC66" s="821"/>
      <c r="AD66" s="828"/>
      <c r="AE66" s="828"/>
      <c r="AF66" s="828"/>
      <c r="AG66" s="828"/>
      <c r="AH66" s="828"/>
      <c r="AI66" s="828"/>
      <c r="AJ66" s="828"/>
      <c r="AK66" s="831" t="s">
        <v>982</v>
      </c>
      <c r="AL66" s="821"/>
      <c r="AM66" s="821"/>
      <c r="AN66" s="821"/>
      <c r="AO66" s="821"/>
      <c r="AP66" s="821"/>
      <c r="AQ66" s="821"/>
      <c r="AR66" s="821"/>
      <c r="AS66" s="821"/>
      <c r="AT66" s="821"/>
      <c r="AU66" s="821"/>
      <c r="AV66" s="821"/>
      <c r="AW66" s="821"/>
    </row>
    <row r="67" ht="20.25" customHeight="1">
      <c r="A67" s="868" t="s">
        <v>983</v>
      </c>
      <c r="B67" s="820"/>
      <c r="C67" s="820"/>
      <c r="D67" s="820"/>
      <c r="E67" s="821"/>
      <c r="F67" s="820"/>
      <c r="G67" s="822"/>
      <c r="H67" s="830"/>
      <c r="I67" s="822"/>
      <c r="J67" s="822"/>
      <c r="K67" s="820"/>
      <c r="L67" s="822"/>
      <c r="M67" s="821"/>
      <c r="N67" s="821"/>
      <c r="O67" s="821"/>
      <c r="P67" s="821"/>
      <c r="Q67" s="821"/>
      <c r="R67" s="821"/>
      <c r="S67" s="841"/>
      <c r="T67" s="821"/>
      <c r="U67" s="841"/>
      <c r="V67" s="841"/>
      <c r="W67" s="821"/>
      <c r="X67" s="828"/>
      <c r="Y67" s="828"/>
      <c r="Z67" s="828"/>
      <c r="AA67" s="828"/>
      <c r="AB67" s="827"/>
      <c r="AC67" s="821"/>
      <c r="AD67" s="827"/>
      <c r="AE67" s="827"/>
      <c r="AF67" s="827"/>
      <c r="AG67" s="828"/>
      <c r="AH67" s="827"/>
      <c r="AI67" s="828"/>
      <c r="AJ67" s="827"/>
      <c r="AK67" s="831" t="s">
        <v>984</v>
      </c>
      <c r="AL67" s="821"/>
      <c r="AM67" s="821"/>
      <c r="AN67" s="821"/>
      <c r="AO67" s="821"/>
      <c r="AP67" s="821"/>
      <c r="AQ67" s="821"/>
      <c r="AR67" s="821"/>
      <c r="AS67" s="821"/>
      <c r="AT67" s="821"/>
      <c r="AU67" s="821"/>
      <c r="AV67" s="821"/>
      <c r="AW67" s="821"/>
    </row>
    <row r="68" ht="20.25" customHeight="1">
      <c r="A68" s="836" t="s">
        <v>149</v>
      </c>
      <c r="B68" s="825" t="s">
        <v>985</v>
      </c>
      <c r="C68" s="825" t="s">
        <v>738</v>
      </c>
      <c r="D68" s="825" t="s">
        <v>986</v>
      </c>
      <c r="E68" s="821"/>
      <c r="F68" s="825" t="s">
        <v>890</v>
      </c>
      <c r="G68" s="830" t="s">
        <v>377</v>
      </c>
      <c r="H68" s="830" t="s">
        <v>466</v>
      </c>
      <c r="I68" s="830" t="s">
        <v>482</v>
      </c>
      <c r="J68" s="830" t="s">
        <v>380</v>
      </c>
      <c r="K68" s="825" t="s">
        <v>987</v>
      </c>
      <c r="L68" s="830" t="s">
        <v>988</v>
      </c>
      <c r="M68" s="826" t="s">
        <v>989</v>
      </c>
      <c r="N68" s="826" t="s">
        <v>137</v>
      </c>
      <c r="O68" s="826" t="s">
        <v>714</v>
      </c>
      <c r="P68" s="826" t="s">
        <v>990</v>
      </c>
      <c r="Q68" s="821"/>
      <c r="R68" s="821"/>
      <c r="S68" s="841"/>
      <c r="T68" s="821"/>
      <c r="U68" s="841"/>
      <c r="V68" s="841"/>
      <c r="W68" s="821"/>
      <c r="X68" s="827" t="s">
        <v>292</v>
      </c>
      <c r="Y68" s="852" t="s">
        <v>670</v>
      </c>
      <c r="Z68" s="859" t="s">
        <v>991</v>
      </c>
      <c r="AA68" s="827" t="s">
        <v>716</v>
      </c>
      <c r="AB68" s="827" t="s">
        <v>992</v>
      </c>
      <c r="AC68" s="833" t="s">
        <v>993</v>
      </c>
      <c r="AD68" s="827" t="s">
        <v>994</v>
      </c>
      <c r="AE68" s="827" t="s">
        <v>995</v>
      </c>
      <c r="AF68" s="827" t="s">
        <v>996</v>
      </c>
      <c r="AG68" s="828"/>
      <c r="AH68" s="827" t="s">
        <v>997</v>
      </c>
      <c r="AI68" s="828"/>
      <c r="AJ68" s="827" t="s">
        <v>720</v>
      </c>
      <c r="AK68" s="831" t="s">
        <v>998</v>
      </c>
      <c r="AL68" s="821"/>
      <c r="AM68" s="821"/>
      <c r="AN68" s="821"/>
      <c r="AO68" s="821"/>
      <c r="AP68" s="821"/>
      <c r="AQ68" s="821"/>
      <c r="AR68" s="821"/>
      <c r="AS68" s="821"/>
      <c r="AT68" s="821"/>
      <c r="AU68" s="821"/>
      <c r="AV68" s="821"/>
      <c r="AW68" s="821"/>
    </row>
    <row r="69" ht="20.25" customHeight="1">
      <c r="A69" s="825"/>
      <c r="B69" s="820"/>
      <c r="C69" s="820"/>
      <c r="D69" s="820"/>
      <c r="E69" s="821"/>
      <c r="F69" s="820"/>
      <c r="G69" s="822"/>
      <c r="H69" s="830"/>
      <c r="I69" s="822"/>
      <c r="J69" s="822"/>
      <c r="K69" s="820"/>
      <c r="L69" s="822"/>
      <c r="M69" s="821"/>
      <c r="N69" s="821"/>
      <c r="O69" s="821"/>
      <c r="P69" s="821"/>
      <c r="Q69" s="821"/>
      <c r="R69" s="821"/>
      <c r="S69" s="841"/>
      <c r="T69" s="821"/>
      <c r="U69" s="841"/>
      <c r="V69" s="841"/>
      <c r="W69" s="821"/>
      <c r="X69" s="828"/>
      <c r="Y69" s="828"/>
      <c r="Z69" s="828"/>
      <c r="AA69" s="828"/>
      <c r="AB69" s="828"/>
      <c r="AC69" s="821"/>
      <c r="AD69" s="828"/>
      <c r="AE69" s="828"/>
      <c r="AF69" s="828"/>
      <c r="AG69" s="828"/>
      <c r="AH69" s="828"/>
      <c r="AI69" s="828"/>
      <c r="AJ69" s="828"/>
      <c r="AK69" s="831" t="s">
        <v>999</v>
      </c>
      <c r="AL69" s="821"/>
      <c r="AM69" s="821"/>
      <c r="AN69" s="821"/>
      <c r="AO69" s="821"/>
      <c r="AP69" s="821"/>
      <c r="AQ69" s="821"/>
      <c r="AR69" s="821"/>
      <c r="AS69" s="821"/>
      <c r="AT69" s="821"/>
      <c r="AU69" s="821"/>
      <c r="AV69" s="821"/>
      <c r="AW69" s="821"/>
    </row>
    <row r="70" ht="20.25" customHeight="1">
      <c r="A70" s="869" t="s">
        <v>1000</v>
      </c>
      <c r="B70" s="820"/>
      <c r="C70" s="820"/>
      <c r="D70" s="820"/>
      <c r="E70" s="821"/>
      <c r="F70" s="820"/>
      <c r="G70" s="822"/>
      <c r="H70" s="822"/>
      <c r="I70" s="822"/>
      <c r="J70" s="822"/>
      <c r="K70" s="820"/>
      <c r="L70" s="822"/>
      <c r="M70" s="821"/>
      <c r="N70" s="821"/>
      <c r="O70" s="821"/>
      <c r="P70" s="821"/>
      <c r="Q70" s="821"/>
      <c r="R70" s="821"/>
      <c r="S70" s="821"/>
      <c r="T70" s="821"/>
      <c r="U70" s="821"/>
      <c r="V70" s="821"/>
      <c r="W70" s="821"/>
      <c r="X70" s="828"/>
      <c r="Y70" s="828"/>
      <c r="Z70" s="828"/>
      <c r="AA70" s="828"/>
      <c r="AB70" s="828"/>
      <c r="AC70" s="821"/>
      <c r="AD70" s="828"/>
      <c r="AE70" s="828"/>
      <c r="AF70" s="828"/>
      <c r="AG70" s="828"/>
      <c r="AH70" s="828"/>
      <c r="AI70" s="828"/>
      <c r="AJ70" s="828"/>
      <c r="AK70" s="831" t="s">
        <v>1001</v>
      </c>
      <c r="AL70" s="821"/>
      <c r="AM70" s="821"/>
      <c r="AN70" s="821"/>
      <c r="AO70" s="821"/>
      <c r="AP70" s="821"/>
      <c r="AQ70" s="821"/>
      <c r="AR70" s="821"/>
      <c r="AS70" s="821"/>
      <c r="AT70" s="821"/>
      <c r="AU70" s="821"/>
      <c r="AV70" s="821"/>
      <c r="AW70" s="821"/>
    </row>
    <row r="71" ht="20.25" customHeight="1">
      <c r="A71" s="869" t="s">
        <v>1002</v>
      </c>
      <c r="B71" s="820"/>
      <c r="C71" s="820"/>
      <c r="D71" s="820"/>
      <c r="E71" s="821"/>
      <c r="F71" s="820"/>
      <c r="G71" s="822"/>
      <c r="H71" s="822"/>
      <c r="I71" s="822"/>
      <c r="J71" s="822"/>
      <c r="K71" s="820"/>
      <c r="L71" s="822"/>
      <c r="M71" s="821"/>
      <c r="N71" s="821"/>
      <c r="O71" s="821"/>
      <c r="P71" s="821"/>
      <c r="Q71" s="821"/>
      <c r="R71" s="821"/>
      <c r="S71" s="821"/>
      <c r="T71" s="821"/>
      <c r="U71" s="821"/>
      <c r="V71" s="821"/>
      <c r="W71" s="821"/>
      <c r="X71" s="828"/>
      <c r="Y71" s="828"/>
      <c r="Z71" s="828"/>
      <c r="AA71" s="828"/>
      <c r="AB71" s="828"/>
      <c r="AC71" s="821"/>
      <c r="AD71" s="828"/>
      <c r="AE71" s="828"/>
      <c r="AF71" s="828"/>
      <c r="AG71" s="828"/>
      <c r="AH71" s="828"/>
      <c r="AI71" s="828"/>
      <c r="AJ71" s="828"/>
      <c r="AK71" s="831" t="s">
        <v>1003</v>
      </c>
      <c r="AL71" s="821"/>
      <c r="AM71" s="821"/>
      <c r="AN71" s="821"/>
      <c r="AO71" s="821"/>
      <c r="AP71" s="821"/>
      <c r="AQ71" s="821"/>
      <c r="AR71" s="821"/>
      <c r="AS71" s="821"/>
      <c r="AT71" s="821"/>
      <c r="AU71" s="821"/>
      <c r="AV71" s="821"/>
      <c r="AW71" s="821"/>
    </row>
    <row r="72" ht="20.25" customHeight="1">
      <c r="A72" s="836" t="s">
        <v>151</v>
      </c>
      <c r="B72" s="825" t="s">
        <v>1004</v>
      </c>
      <c r="C72" s="825" t="s">
        <v>1005</v>
      </c>
      <c r="D72" s="825" t="s">
        <v>1006</v>
      </c>
      <c r="E72" s="826" t="s">
        <v>1007</v>
      </c>
      <c r="F72" s="825" t="s">
        <v>1008</v>
      </c>
      <c r="G72" s="830" t="s">
        <v>468</v>
      </c>
      <c r="H72" s="830" t="s">
        <v>378</v>
      </c>
      <c r="I72" s="830" t="s">
        <v>379</v>
      </c>
      <c r="J72" s="830" t="s">
        <v>754</v>
      </c>
      <c r="K72" s="825" t="s">
        <v>1009</v>
      </c>
      <c r="L72" s="830" t="s">
        <v>519</v>
      </c>
      <c r="M72" s="826" t="s">
        <v>1010</v>
      </c>
      <c r="N72" s="826" t="s">
        <v>1011</v>
      </c>
      <c r="O72" s="826" t="s">
        <v>1012</v>
      </c>
      <c r="P72" s="826" t="s">
        <v>1013</v>
      </c>
      <c r="Q72" s="821"/>
      <c r="R72" s="821"/>
      <c r="S72" s="821"/>
      <c r="T72" s="821"/>
      <c r="U72" s="821"/>
      <c r="V72" s="821"/>
      <c r="W72" s="821"/>
      <c r="X72" s="827" t="s">
        <v>292</v>
      </c>
      <c r="Y72" s="827" t="s">
        <v>521</v>
      </c>
      <c r="Z72" s="827" t="s">
        <v>1014</v>
      </c>
      <c r="AA72" s="827" t="s">
        <v>716</v>
      </c>
      <c r="AB72" s="827" t="s">
        <v>1015</v>
      </c>
      <c r="AC72" s="833" t="s">
        <v>690</v>
      </c>
      <c r="AD72" s="827" t="s">
        <v>1016</v>
      </c>
      <c r="AE72" s="827" t="s">
        <v>1017</v>
      </c>
      <c r="AF72" s="827" t="s">
        <v>1018</v>
      </c>
      <c r="AG72" s="828"/>
      <c r="AH72" s="827" t="s">
        <v>1019</v>
      </c>
      <c r="AI72" s="828"/>
      <c r="AJ72" s="827" t="s">
        <v>658</v>
      </c>
      <c r="AK72" s="831" t="s">
        <v>1020</v>
      </c>
      <c r="AL72" s="821"/>
      <c r="AM72" s="821"/>
      <c r="AN72" s="821"/>
      <c r="AO72" s="821"/>
      <c r="AP72" s="821"/>
      <c r="AQ72" s="821"/>
      <c r="AR72" s="821"/>
      <c r="AS72" s="821"/>
      <c r="AT72" s="821"/>
      <c r="AU72" s="821"/>
      <c r="AV72" s="821"/>
      <c r="AW72" s="821"/>
    </row>
    <row r="73" ht="20.25" customHeight="1">
      <c r="A73" s="825"/>
      <c r="B73" s="820"/>
      <c r="C73" s="820"/>
      <c r="D73" s="820"/>
      <c r="E73" s="821"/>
      <c r="F73" s="820"/>
      <c r="G73" s="822"/>
      <c r="H73" s="822"/>
      <c r="I73" s="822"/>
      <c r="J73" s="822"/>
      <c r="K73" s="820"/>
      <c r="L73" s="822"/>
      <c r="M73" s="821"/>
      <c r="N73" s="821"/>
      <c r="O73" s="821"/>
      <c r="P73" s="821"/>
      <c r="Q73" s="821"/>
      <c r="R73" s="821"/>
      <c r="S73" s="821"/>
      <c r="T73" s="821"/>
      <c r="U73" s="821"/>
      <c r="V73" s="821"/>
      <c r="W73" s="821"/>
      <c r="X73" s="828"/>
      <c r="Y73" s="828"/>
      <c r="Z73" s="828"/>
      <c r="AA73" s="828"/>
      <c r="AB73" s="828"/>
      <c r="AC73" s="821"/>
      <c r="AD73" s="828"/>
      <c r="AE73" s="828"/>
      <c r="AF73" s="828"/>
      <c r="AG73" s="828"/>
      <c r="AH73" s="828"/>
      <c r="AI73" s="828"/>
      <c r="AJ73" s="828"/>
      <c r="AK73" s="831" t="s">
        <v>1021</v>
      </c>
      <c r="AL73" s="821"/>
      <c r="AM73" s="821"/>
      <c r="AN73" s="821"/>
      <c r="AO73" s="821"/>
      <c r="AP73" s="821"/>
      <c r="AQ73" s="821"/>
      <c r="AR73" s="821"/>
      <c r="AS73" s="821"/>
      <c r="AT73" s="821"/>
      <c r="AU73" s="821"/>
      <c r="AV73" s="821"/>
      <c r="AW73" s="821"/>
    </row>
    <row r="74" ht="20.25" customHeight="1">
      <c r="A74" s="844" t="s">
        <v>1022</v>
      </c>
      <c r="B74" s="820"/>
      <c r="C74" s="820"/>
      <c r="D74" s="820"/>
      <c r="E74" s="821"/>
      <c r="F74" s="820"/>
      <c r="G74" s="822"/>
      <c r="H74" s="830"/>
      <c r="I74" s="822"/>
      <c r="J74" s="822"/>
      <c r="K74" s="820"/>
      <c r="L74" s="822"/>
      <c r="M74" s="821"/>
      <c r="N74" s="821"/>
      <c r="O74" s="821"/>
      <c r="P74" s="821"/>
      <c r="Q74" s="821"/>
      <c r="R74" s="821"/>
      <c r="S74" s="841"/>
      <c r="T74" s="821"/>
      <c r="U74" s="841"/>
      <c r="V74" s="841"/>
      <c r="W74" s="821"/>
      <c r="X74" s="828"/>
      <c r="Y74" s="828"/>
      <c r="Z74" s="828"/>
      <c r="AA74" s="828"/>
      <c r="AB74" s="828"/>
      <c r="AC74" s="821"/>
      <c r="AD74" s="825"/>
      <c r="AE74" s="828"/>
      <c r="AF74" s="828"/>
      <c r="AG74" s="828"/>
      <c r="AH74" s="828"/>
      <c r="AI74" s="828"/>
      <c r="AJ74" s="828"/>
      <c r="AK74" s="831" t="s">
        <v>1023</v>
      </c>
      <c r="AL74" s="821"/>
      <c r="AM74" s="821"/>
      <c r="AN74" s="821"/>
      <c r="AO74" s="821"/>
      <c r="AP74" s="821"/>
      <c r="AQ74" s="821"/>
      <c r="AR74" s="821"/>
      <c r="AS74" s="821"/>
      <c r="AT74" s="821"/>
      <c r="AU74" s="821"/>
      <c r="AV74" s="821"/>
      <c r="AW74" s="821"/>
    </row>
    <row r="75" ht="20.25" customHeight="1">
      <c r="A75" s="844" t="s">
        <v>1024</v>
      </c>
      <c r="B75" s="820"/>
      <c r="C75" s="820"/>
      <c r="D75" s="820"/>
      <c r="E75" s="821"/>
      <c r="F75" s="820"/>
      <c r="G75" s="822"/>
      <c r="H75" s="830"/>
      <c r="I75" s="822"/>
      <c r="J75" s="822"/>
      <c r="K75" s="820"/>
      <c r="L75" s="822"/>
      <c r="M75" s="826"/>
      <c r="N75" s="826"/>
      <c r="O75" s="826"/>
      <c r="P75" s="821"/>
      <c r="Q75" s="821"/>
      <c r="R75" s="821"/>
      <c r="S75" s="841"/>
      <c r="T75" s="821"/>
      <c r="U75" s="841"/>
      <c r="V75" s="841"/>
      <c r="W75" s="821"/>
      <c r="X75" s="827"/>
      <c r="Y75" s="827"/>
      <c r="Z75" s="827"/>
      <c r="AA75" s="827"/>
      <c r="AB75" s="827"/>
      <c r="AC75" s="821"/>
      <c r="AD75" s="827"/>
      <c r="AE75" s="827"/>
      <c r="AF75" s="827"/>
      <c r="AG75" s="828"/>
      <c r="AH75" s="827"/>
      <c r="AI75" s="828"/>
      <c r="AJ75" s="827"/>
      <c r="AK75" s="831" t="s">
        <v>1025</v>
      </c>
      <c r="AL75" s="821"/>
      <c r="AM75" s="821"/>
      <c r="AN75" s="821"/>
      <c r="AO75" s="821"/>
      <c r="AP75" s="821"/>
      <c r="AQ75" s="821"/>
      <c r="AR75" s="821"/>
      <c r="AS75" s="821"/>
      <c r="AT75" s="821"/>
      <c r="AU75" s="821"/>
      <c r="AV75" s="821"/>
      <c r="AW75" s="821"/>
    </row>
    <row r="76" ht="20.25" customHeight="1">
      <c r="A76" s="836" t="s">
        <v>148</v>
      </c>
      <c r="B76" s="825" t="s">
        <v>1026</v>
      </c>
      <c r="C76" s="825" t="s">
        <v>952</v>
      </c>
      <c r="D76" s="825" t="s">
        <v>888</v>
      </c>
      <c r="E76" s="821"/>
      <c r="F76" s="825" t="s">
        <v>1027</v>
      </c>
      <c r="G76" s="830" t="s">
        <v>891</v>
      </c>
      <c r="H76" s="830" t="s">
        <v>403</v>
      </c>
      <c r="I76" s="830" t="s">
        <v>518</v>
      </c>
      <c r="J76" s="830" t="s">
        <v>378</v>
      </c>
      <c r="K76" s="825" t="s">
        <v>1028</v>
      </c>
      <c r="L76" s="830" t="s">
        <v>1029</v>
      </c>
      <c r="M76" s="826" t="s">
        <v>1030</v>
      </c>
      <c r="N76" s="826" t="s">
        <v>137</v>
      </c>
      <c r="O76" s="826" t="s">
        <v>714</v>
      </c>
      <c r="P76" s="826" t="s">
        <v>990</v>
      </c>
      <c r="Q76" s="833" t="s">
        <v>1031</v>
      </c>
      <c r="R76" s="821"/>
      <c r="S76" s="841"/>
      <c r="T76" s="821"/>
      <c r="U76" s="841"/>
      <c r="V76" s="841"/>
      <c r="W76" s="821"/>
      <c r="X76" s="827" t="s">
        <v>292</v>
      </c>
      <c r="Y76" s="827" t="s">
        <v>670</v>
      </c>
      <c r="Z76" s="827" t="s">
        <v>991</v>
      </c>
      <c r="AA76" s="827" t="s">
        <v>716</v>
      </c>
      <c r="AB76" s="827" t="s">
        <v>1032</v>
      </c>
      <c r="AC76" s="833" t="s">
        <v>993</v>
      </c>
      <c r="AD76" s="827" t="s">
        <v>1033</v>
      </c>
      <c r="AE76" s="827" t="s">
        <v>1034</v>
      </c>
      <c r="AF76" s="827" t="s">
        <v>1035</v>
      </c>
      <c r="AG76" s="828"/>
      <c r="AH76" s="827" t="s">
        <v>997</v>
      </c>
      <c r="AI76" s="828"/>
      <c r="AJ76" s="827" t="s">
        <v>720</v>
      </c>
      <c r="AK76" s="831" t="s">
        <v>1036</v>
      </c>
      <c r="AL76" s="821"/>
      <c r="AM76" s="821"/>
      <c r="AN76" s="821"/>
      <c r="AO76" s="821"/>
      <c r="AP76" s="821"/>
      <c r="AQ76" s="821"/>
      <c r="AR76" s="821"/>
      <c r="AS76" s="821"/>
      <c r="AT76" s="821"/>
      <c r="AU76" s="821"/>
      <c r="AV76" s="821"/>
      <c r="AW76" s="821"/>
    </row>
    <row r="77" ht="20.25" customHeight="1">
      <c r="A77" s="825"/>
      <c r="B77" s="820"/>
      <c r="C77" s="820"/>
      <c r="D77" s="820"/>
      <c r="E77" s="821"/>
      <c r="F77" s="820"/>
      <c r="G77" s="822"/>
      <c r="H77" s="822"/>
      <c r="I77" s="822"/>
      <c r="J77" s="822"/>
      <c r="K77" s="820"/>
      <c r="L77" s="822"/>
      <c r="M77" s="821"/>
      <c r="N77" s="821"/>
      <c r="O77" s="821"/>
      <c r="P77" s="821"/>
      <c r="Q77" s="821"/>
      <c r="R77" s="821"/>
      <c r="S77" s="841"/>
      <c r="T77" s="821"/>
      <c r="U77" s="841"/>
      <c r="V77" s="841"/>
      <c r="W77" s="821"/>
      <c r="X77" s="828"/>
      <c r="Y77" s="828"/>
      <c r="Z77" s="828"/>
      <c r="AA77" s="828"/>
      <c r="AB77" s="828"/>
      <c r="AC77" s="821"/>
      <c r="AD77" s="828"/>
      <c r="AE77" s="828"/>
      <c r="AF77" s="828"/>
      <c r="AG77" s="828"/>
      <c r="AH77" s="828"/>
      <c r="AI77" s="828"/>
      <c r="AJ77" s="828"/>
      <c r="AK77" s="831" t="s">
        <v>1037</v>
      </c>
      <c r="AL77" s="821"/>
      <c r="AM77" s="821"/>
      <c r="AN77" s="821"/>
      <c r="AO77" s="821"/>
      <c r="AP77" s="821"/>
      <c r="AQ77" s="821"/>
      <c r="AR77" s="821"/>
      <c r="AS77" s="821"/>
      <c r="AT77" s="821"/>
      <c r="AU77" s="821"/>
      <c r="AV77" s="821"/>
      <c r="AW77" s="821"/>
    </row>
    <row r="78" ht="20.25" customHeight="1">
      <c r="A78" s="870" t="s">
        <v>1038</v>
      </c>
      <c r="B78" s="820"/>
      <c r="C78" s="820"/>
      <c r="D78" s="820"/>
      <c r="E78" s="821"/>
      <c r="F78" s="820"/>
      <c r="G78" s="822"/>
      <c r="H78" s="822"/>
      <c r="I78" s="822"/>
      <c r="J78" s="822"/>
      <c r="K78" s="820"/>
      <c r="L78" s="822"/>
      <c r="M78" s="821"/>
      <c r="N78" s="821"/>
      <c r="O78" s="821"/>
      <c r="P78" s="821"/>
      <c r="Q78" s="821"/>
      <c r="R78" s="821"/>
      <c r="S78" s="821"/>
      <c r="T78" s="821"/>
      <c r="U78" s="821"/>
      <c r="V78" s="821"/>
      <c r="W78" s="821"/>
      <c r="X78" s="828"/>
      <c r="Y78" s="828"/>
      <c r="Z78" s="828"/>
      <c r="AA78" s="828"/>
      <c r="AB78" s="828"/>
      <c r="AC78" s="821"/>
      <c r="AD78" s="828"/>
      <c r="AE78" s="828"/>
      <c r="AF78" s="828"/>
      <c r="AG78" s="828"/>
      <c r="AH78" s="828"/>
      <c r="AI78" s="828"/>
      <c r="AJ78" s="828"/>
      <c r="AK78" s="831" t="s">
        <v>1039</v>
      </c>
      <c r="AL78" s="821"/>
      <c r="AM78" s="821"/>
      <c r="AN78" s="821"/>
      <c r="AO78" s="821"/>
      <c r="AP78" s="821"/>
      <c r="AQ78" s="821"/>
      <c r="AR78" s="821"/>
      <c r="AS78" s="821"/>
      <c r="AT78" s="821"/>
      <c r="AU78" s="821"/>
      <c r="AV78" s="821"/>
      <c r="AW78" s="821"/>
    </row>
    <row r="79" ht="20.25" customHeight="1">
      <c r="A79" s="870" t="s">
        <v>1040</v>
      </c>
      <c r="B79" s="820"/>
      <c r="C79" s="820"/>
      <c r="D79" s="820"/>
      <c r="E79" s="821"/>
      <c r="F79" s="820"/>
      <c r="G79" s="822"/>
      <c r="H79" s="822"/>
      <c r="I79" s="822"/>
      <c r="J79" s="822"/>
      <c r="K79" s="825" t="s">
        <v>1041</v>
      </c>
      <c r="L79" s="822"/>
      <c r="M79" s="821"/>
      <c r="N79" s="821"/>
      <c r="O79" s="821"/>
      <c r="P79" s="821"/>
      <c r="Q79" s="821"/>
      <c r="R79" s="821"/>
      <c r="S79" s="821"/>
      <c r="T79" s="821"/>
      <c r="U79" s="821"/>
      <c r="V79" s="821"/>
      <c r="W79" s="821"/>
      <c r="X79" s="828"/>
      <c r="Y79" s="828"/>
      <c r="Z79" s="828"/>
      <c r="AA79" s="828"/>
      <c r="AB79" s="828"/>
      <c r="AC79" s="821"/>
      <c r="AD79" s="828"/>
      <c r="AE79" s="828"/>
      <c r="AF79" s="828"/>
      <c r="AG79" s="828"/>
      <c r="AH79" s="828"/>
      <c r="AI79" s="828"/>
      <c r="AJ79" s="828"/>
      <c r="AK79" s="831" t="s">
        <v>1042</v>
      </c>
      <c r="AL79" s="821"/>
      <c r="AM79" s="821"/>
      <c r="AN79" s="821"/>
      <c r="AO79" s="821"/>
      <c r="AP79" s="821"/>
      <c r="AQ79" s="821"/>
      <c r="AR79" s="821"/>
      <c r="AS79" s="821"/>
      <c r="AT79" s="821"/>
      <c r="AU79" s="821"/>
      <c r="AV79" s="821"/>
      <c r="AW79" s="821"/>
    </row>
    <row r="80" ht="20.25" customHeight="1">
      <c r="A80" s="871" t="s">
        <v>65</v>
      </c>
      <c r="B80" s="825" t="s">
        <v>374</v>
      </c>
      <c r="C80" s="825" t="s">
        <v>777</v>
      </c>
      <c r="D80" s="825" t="s">
        <v>543</v>
      </c>
      <c r="E80" s="847" t="str">
        <f>HYPERLINK("http://psref.lenovo.com/Product/Think_Tablets_and_Convertibles/ThinkPad_Helix_1st_Gen","2013 03")</f>
        <v>2013 03</v>
      </c>
      <c r="F80" s="825" t="s">
        <v>546</v>
      </c>
      <c r="G80" s="830" t="s">
        <v>465</v>
      </c>
      <c r="H80" s="830" t="s">
        <v>378</v>
      </c>
      <c r="I80" s="830" t="s">
        <v>481</v>
      </c>
      <c r="J80" s="830" t="s">
        <v>380</v>
      </c>
      <c r="K80" s="825" t="s">
        <v>1043</v>
      </c>
      <c r="L80" s="830" t="s">
        <v>1044</v>
      </c>
      <c r="M80" s="821" t="s">
        <v>1045</v>
      </c>
      <c r="N80" s="826" t="s">
        <v>50</v>
      </c>
      <c r="O80" s="826" t="s">
        <v>470</v>
      </c>
      <c r="P80" s="826" t="s">
        <v>785</v>
      </c>
      <c r="Q80" s="821"/>
      <c r="R80" s="821"/>
      <c r="S80" s="821"/>
      <c r="T80" s="821"/>
      <c r="U80" s="821"/>
      <c r="V80" s="821"/>
      <c r="W80" s="821"/>
      <c r="X80" s="827" t="s">
        <v>292</v>
      </c>
      <c r="Y80" s="827" t="s">
        <v>786</v>
      </c>
      <c r="Z80" s="828" t="s">
        <v>787</v>
      </c>
      <c r="AA80" s="827" t="s">
        <v>432</v>
      </c>
      <c r="AB80" s="827" t="s">
        <v>1046</v>
      </c>
      <c r="AC80" s="833" t="s">
        <v>1047</v>
      </c>
      <c r="AD80" s="827" t="s">
        <v>1048</v>
      </c>
      <c r="AE80" s="828" t="s">
        <v>1049</v>
      </c>
      <c r="AF80" s="827" t="s">
        <v>1050</v>
      </c>
      <c r="AG80" s="828"/>
      <c r="AH80" s="827" t="s">
        <v>1051</v>
      </c>
      <c r="AI80" s="828"/>
      <c r="AJ80" s="827" t="s">
        <v>793</v>
      </c>
      <c r="AK80" s="831" t="s">
        <v>1052</v>
      </c>
      <c r="AL80" s="821"/>
      <c r="AM80" s="821"/>
      <c r="AN80" s="821"/>
      <c r="AO80" s="821"/>
      <c r="AP80" s="821"/>
      <c r="AQ80" s="821"/>
      <c r="AR80" s="821"/>
      <c r="AS80" s="821"/>
      <c r="AT80" s="821"/>
      <c r="AU80" s="821"/>
      <c r="AV80" s="821"/>
      <c r="AW80" s="821"/>
    </row>
    <row r="81" ht="20.25" customHeight="1">
      <c r="A81" s="872" t="s">
        <v>72</v>
      </c>
      <c r="B81" s="825" t="s">
        <v>421</v>
      </c>
      <c r="C81" s="825" t="s">
        <v>778</v>
      </c>
      <c r="D81" s="825" t="s">
        <v>442</v>
      </c>
      <c r="E81" s="847" t="str">
        <f>HYPERLINK("https://psref.lenovo.com/Product/Think_Tablets_and_Convertibles/ThinkPad_Helix_2nd_Gen","2014 Q4")</f>
        <v>2014 Q4</v>
      </c>
      <c r="F81" s="825" t="s">
        <v>529</v>
      </c>
      <c r="G81" s="830" t="s">
        <v>664</v>
      </c>
      <c r="H81" s="830" t="s">
        <v>754</v>
      </c>
      <c r="I81" s="830" t="s">
        <v>378</v>
      </c>
      <c r="J81" s="830" t="s">
        <v>379</v>
      </c>
      <c r="K81" s="825" t="s">
        <v>1053</v>
      </c>
      <c r="L81" s="830" t="s">
        <v>378</v>
      </c>
      <c r="M81" s="821" t="s">
        <v>1054</v>
      </c>
      <c r="N81" s="826" t="s">
        <v>70</v>
      </c>
      <c r="O81" s="826" t="s">
        <v>1055</v>
      </c>
      <c r="P81" s="826" t="s">
        <v>1056</v>
      </c>
      <c r="Q81" s="832"/>
      <c r="R81" s="821"/>
      <c r="S81" s="821"/>
      <c r="T81" s="821"/>
      <c r="U81" s="821"/>
      <c r="V81" s="821"/>
      <c r="W81" s="821"/>
      <c r="X81" s="827" t="s">
        <v>292</v>
      </c>
      <c r="Y81" s="827" t="s">
        <v>786</v>
      </c>
      <c r="Z81" s="828" t="s">
        <v>1057</v>
      </c>
      <c r="AA81" s="827" t="s">
        <v>453</v>
      </c>
      <c r="AB81" s="827" t="s">
        <v>1058</v>
      </c>
      <c r="AC81" s="832" t="str">
        <f>HYPERLINK("https://psref.lenovo.com/Product/Think_Tablets_and_Convertibles/ThinkPad_Helix_2nd_Gen","Link")</f>
        <v>Link</v>
      </c>
      <c r="AD81" s="827" t="s">
        <v>1059</v>
      </c>
      <c r="AE81" s="827" t="s">
        <v>1060</v>
      </c>
      <c r="AF81" s="827" t="s">
        <v>1061</v>
      </c>
      <c r="AG81" s="828"/>
      <c r="AH81" s="827" t="s">
        <v>1062</v>
      </c>
      <c r="AI81" s="828"/>
      <c r="AJ81" s="827" t="s">
        <v>1063</v>
      </c>
      <c r="AK81" s="831" t="s">
        <v>1064</v>
      </c>
      <c r="AL81" s="821"/>
      <c r="AM81" s="821"/>
      <c r="AN81" s="821"/>
      <c r="AO81" s="821"/>
      <c r="AP81" s="821"/>
      <c r="AQ81" s="821"/>
      <c r="AR81" s="821"/>
      <c r="AS81" s="821"/>
      <c r="AT81" s="821"/>
      <c r="AU81" s="821"/>
      <c r="AV81" s="821"/>
      <c r="AW81" s="821"/>
    </row>
    <row r="82" ht="20.25" customHeight="1">
      <c r="A82" s="873"/>
      <c r="B82" s="820"/>
      <c r="C82" s="820"/>
      <c r="D82" s="820"/>
      <c r="E82" s="847"/>
      <c r="F82" s="820"/>
      <c r="G82" s="822"/>
      <c r="H82" s="822"/>
      <c r="I82" s="822"/>
      <c r="J82" s="822"/>
      <c r="K82" s="825"/>
      <c r="L82" s="822"/>
      <c r="M82" s="821"/>
      <c r="N82" s="821"/>
      <c r="O82" s="821"/>
      <c r="P82" s="821"/>
      <c r="Q82" s="832"/>
      <c r="R82" s="821"/>
      <c r="S82" s="821"/>
      <c r="T82" s="821"/>
      <c r="U82" s="821"/>
      <c r="V82" s="821"/>
      <c r="W82" s="821"/>
      <c r="X82" s="827"/>
      <c r="Y82" s="827"/>
      <c r="Z82" s="828"/>
      <c r="AA82" s="827"/>
      <c r="AB82" s="827"/>
      <c r="AC82" s="832"/>
      <c r="AD82" s="827"/>
      <c r="AE82" s="828"/>
      <c r="AF82" s="828"/>
      <c r="AG82" s="828"/>
      <c r="AH82" s="828"/>
      <c r="AI82" s="828"/>
      <c r="AJ82" s="828"/>
      <c r="AK82" s="831" t="s">
        <v>1065</v>
      </c>
      <c r="AL82" s="821"/>
      <c r="AM82" s="821"/>
      <c r="AN82" s="821"/>
      <c r="AO82" s="821"/>
      <c r="AP82" s="821"/>
      <c r="AQ82" s="821"/>
      <c r="AR82" s="821"/>
      <c r="AS82" s="821"/>
      <c r="AT82" s="821"/>
      <c r="AU82" s="821"/>
      <c r="AV82" s="821"/>
      <c r="AW82" s="821"/>
    </row>
    <row r="83" ht="20.25" customHeight="1">
      <c r="A83" s="870" t="s">
        <v>1066</v>
      </c>
      <c r="B83" s="820"/>
      <c r="C83" s="820"/>
      <c r="D83" s="820"/>
      <c r="E83" s="821"/>
      <c r="F83" s="820"/>
      <c r="G83" s="822"/>
      <c r="H83" s="822"/>
      <c r="I83" s="822"/>
      <c r="J83" s="822"/>
      <c r="K83" s="820"/>
      <c r="L83" s="822"/>
      <c r="M83" s="821"/>
      <c r="N83" s="821"/>
      <c r="O83" s="821"/>
      <c r="P83" s="821"/>
      <c r="Q83" s="821"/>
      <c r="R83" s="821"/>
      <c r="S83" s="821"/>
      <c r="T83" s="821"/>
      <c r="U83" s="821"/>
      <c r="V83" s="821"/>
      <c r="W83" s="821"/>
      <c r="X83" s="828"/>
      <c r="Y83" s="828"/>
      <c r="Z83" s="828"/>
      <c r="AA83" s="828"/>
      <c r="AB83" s="828"/>
      <c r="AC83" s="821"/>
      <c r="AD83" s="828"/>
      <c r="AE83" s="828"/>
      <c r="AF83" s="828"/>
      <c r="AG83" s="828"/>
      <c r="AH83" s="828"/>
      <c r="AI83" s="828"/>
      <c r="AJ83" s="828"/>
      <c r="AK83" s="831" t="s">
        <v>1067</v>
      </c>
      <c r="AL83" s="821"/>
      <c r="AM83" s="821"/>
      <c r="AN83" s="821"/>
      <c r="AO83" s="821"/>
      <c r="AP83" s="821"/>
      <c r="AQ83" s="821"/>
      <c r="AR83" s="821"/>
      <c r="AS83" s="821"/>
      <c r="AT83" s="821"/>
      <c r="AU83" s="821"/>
      <c r="AV83" s="821"/>
      <c r="AW83" s="821"/>
    </row>
    <row r="84" ht="20.25" customHeight="1">
      <c r="A84" s="871" t="s">
        <v>78</v>
      </c>
      <c r="B84" s="825" t="s">
        <v>91</v>
      </c>
      <c r="C84" s="825" t="s">
        <v>525</v>
      </c>
      <c r="D84" s="825" t="s">
        <v>444</v>
      </c>
      <c r="E84" s="847" t="str">
        <f>HYPERLINK("http://psref.lenovo.com/Product/Think_Tablets_and_Convertibles/ThinkPad_X1_Tablet","2016 Q1")</f>
        <v>2016 Q1</v>
      </c>
      <c r="F84" s="825" t="s">
        <v>497</v>
      </c>
      <c r="G84" s="830" t="s">
        <v>378</v>
      </c>
      <c r="H84" s="830" t="s">
        <v>384</v>
      </c>
      <c r="I84" s="830" t="s">
        <v>379</v>
      </c>
      <c r="J84" s="830" t="s">
        <v>380</v>
      </c>
      <c r="K84" s="825" t="s">
        <v>1068</v>
      </c>
      <c r="L84" s="830" t="s">
        <v>468</v>
      </c>
      <c r="M84" s="821" t="s">
        <v>1069</v>
      </c>
      <c r="N84" s="826" t="s">
        <v>75</v>
      </c>
      <c r="O84" s="826" t="s">
        <v>1070</v>
      </c>
      <c r="P84" s="826" t="s">
        <v>1056</v>
      </c>
      <c r="Q84" s="832"/>
      <c r="R84" s="821"/>
      <c r="S84" s="821"/>
      <c r="T84" s="821"/>
      <c r="U84" s="821"/>
      <c r="V84" s="821"/>
      <c r="W84" s="821"/>
      <c r="X84" s="827" t="s">
        <v>292</v>
      </c>
      <c r="Y84" s="848" t="s">
        <v>812</v>
      </c>
      <c r="Z84" s="828" t="s">
        <v>827</v>
      </c>
      <c r="AA84" s="827" t="s">
        <v>814</v>
      </c>
      <c r="AB84" s="859" t="s">
        <v>828</v>
      </c>
      <c r="AC84" s="832" t="str">
        <f>HYPERLINK("http://psref.lenovo.com/Product/Think_Tablets_and_Convertibles/ThinkPad_X1_Tablet","Link")</f>
        <v>Link</v>
      </c>
      <c r="AD84" s="827" t="s">
        <v>1071</v>
      </c>
      <c r="AE84" s="827" t="s">
        <v>1072</v>
      </c>
      <c r="AF84" s="827" t="s">
        <v>1073</v>
      </c>
      <c r="AG84" s="828"/>
      <c r="AH84" s="827" t="s">
        <v>1074</v>
      </c>
      <c r="AI84" s="828" t="s">
        <v>1075</v>
      </c>
      <c r="AJ84" s="827" t="s">
        <v>1076</v>
      </c>
      <c r="AK84" s="831" t="s">
        <v>963</v>
      </c>
      <c r="AL84" s="821"/>
      <c r="AM84" s="821"/>
      <c r="AN84" s="821"/>
      <c r="AO84" s="821"/>
      <c r="AP84" s="821"/>
      <c r="AQ84" s="821"/>
      <c r="AR84" s="821"/>
      <c r="AS84" s="821"/>
      <c r="AT84" s="821"/>
      <c r="AU84" s="821"/>
      <c r="AV84" s="821"/>
      <c r="AW84" s="821"/>
    </row>
    <row r="85" ht="20.25" customHeight="1">
      <c r="A85" s="871" t="s">
        <v>85</v>
      </c>
      <c r="B85" s="825" t="s">
        <v>525</v>
      </c>
      <c r="C85" s="825" t="s">
        <v>92</v>
      </c>
      <c r="D85" s="825" t="s">
        <v>1077</v>
      </c>
      <c r="E85" s="847" t="str">
        <f>HYPERLINK("https://psref.lenovo.com/Product/Think_Tablets_and_Convertibles/ThinkPad_X1_Tablet_2nd_Gen","2017 Q2")</f>
        <v>2017 Q2</v>
      </c>
      <c r="F85" s="825" t="s">
        <v>1078</v>
      </c>
      <c r="G85" s="830" t="s">
        <v>468</v>
      </c>
      <c r="H85" s="830" t="s">
        <v>466</v>
      </c>
      <c r="I85" s="830" t="s">
        <v>664</v>
      </c>
      <c r="J85" s="830" t="s">
        <v>384</v>
      </c>
      <c r="K85" s="825" t="s">
        <v>1079</v>
      </c>
      <c r="L85" s="830" t="s">
        <v>384</v>
      </c>
      <c r="M85" s="821" t="s">
        <v>1080</v>
      </c>
      <c r="N85" s="826" t="s">
        <v>89</v>
      </c>
      <c r="O85" s="826" t="s">
        <v>1081</v>
      </c>
      <c r="P85" s="826" t="s">
        <v>1056</v>
      </c>
      <c r="Q85" s="832"/>
      <c r="R85" s="874" t="s">
        <v>1082</v>
      </c>
      <c r="S85" s="821"/>
      <c r="T85" s="821"/>
      <c r="U85" s="821"/>
      <c r="V85" s="821"/>
      <c r="W85" s="821"/>
      <c r="X85" s="827" t="s">
        <v>292</v>
      </c>
      <c r="Y85" s="848" t="s">
        <v>812</v>
      </c>
      <c r="Z85" s="828" t="s">
        <v>827</v>
      </c>
      <c r="AA85" s="827" t="s">
        <v>814</v>
      </c>
      <c r="AB85" s="859" t="s">
        <v>828</v>
      </c>
      <c r="AC85" s="832" t="str">
        <f>HYPERLINK("https://psref.lenovo.com/Product/Think_Tablets_and_Convertibles/ThinkPad_X1_Tablet_2nd_Gen","Link")</f>
        <v>Link</v>
      </c>
      <c r="AD85" s="827" t="s">
        <v>1083</v>
      </c>
      <c r="AE85" s="827" t="s">
        <v>837</v>
      </c>
      <c r="AF85" s="827"/>
      <c r="AG85" s="828"/>
      <c r="AH85" s="827" t="s">
        <v>1084</v>
      </c>
      <c r="AI85" s="828" t="s">
        <v>1085</v>
      </c>
      <c r="AJ85" s="827" t="s">
        <v>1086</v>
      </c>
      <c r="AK85" s="831" t="s">
        <v>1087</v>
      </c>
      <c r="AL85" s="821"/>
      <c r="AM85" s="821"/>
      <c r="AN85" s="821"/>
      <c r="AO85" s="821"/>
      <c r="AP85" s="821"/>
      <c r="AQ85" s="821"/>
      <c r="AR85" s="821"/>
      <c r="AS85" s="821"/>
      <c r="AT85" s="821"/>
      <c r="AU85" s="821"/>
      <c r="AV85" s="821"/>
      <c r="AW85" s="821"/>
    </row>
    <row r="86" ht="20.25" customHeight="1">
      <c r="A86" s="870" t="s">
        <v>1088</v>
      </c>
      <c r="B86" s="820"/>
      <c r="C86" s="820"/>
      <c r="D86" s="820"/>
      <c r="E86" s="821"/>
      <c r="F86" s="820"/>
      <c r="G86" s="822"/>
      <c r="H86" s="822"/>
      <c r="I86" s="822"/>
      <c r="J86" s="822"/>
      <c r="K86" s="820"/>
      <c r="L86" s="822"/>
      <c r="M86" s="821"/>
      <c r="N86" s="821"/>
      <c r="O86" s="821"/>
      <c r="P86" s="821"/>
      <c r="Q86" s="821"/>
      <c r="R86" s="821"/>
      <c r="S86" s="821"/>
      <c r="T86" s="821"/>
      <c r="U86" s="821"/>
      <c r="V86" s="821"/>
      <c r="W86" s="821"/>
      <c r="X86" s="828"/>
      <c r="Y86" s="828"/>
      <c r="Z86" s="828"/>
      <c r="AA86" s="828"/>
      <c r="AB86" s="828"/>
      <c r="AC86" s="821"/>
      <c r="AD86" s="828"/>
      <c r="AE86" s="828"/>
      <c r="AF86" s="828"/>
      <c r="AG86" s="828"/>
      <c r="AH86" s="828"/>
      <c r="AI86" s="828"/>
      <c r="AJ86" s="828"/>
      <c r="AK86" s="831" t="s">
        <v>1089</v>
      </c>
      <c r="AL86" s="821"/>
      <c r="AM86" s="821"/>
      <c r="AN86" s="821"/>
      <c r="AO86" s="821"/>
      <c r="AP86" s="821"/>
      <c r="AQ86" s="821"/>
      <c r="AR86" s="821"/>
      <c r="AS86" s="821"/>
      <c r="AT86" s="821"/>
      <c r="AU86" s="821"/>
      <c r="AV86" s="821"/>
      <c r="AW86" s="821"/>
    </row>
    <row r="87" ht="20.25" customHeight="1">
      <c r="A87" s="871" t="s">
        <v>102</v>
      </c>
      <c r="B87" s="825" t="s">
        <v>929</v>
      </c>
      <c r="C87" s="825" t="s">
        <v>1090</v>
      </c>
      <c r="D87" s="825" t="s">
        <v>694</v>
      </c>
      <c r="E87" s="847" t="str">
        <f>HYPERLINK("https://psref.lenovo.com/Product/Think_Tablets_and_Convertibles/ThinkPad_X1_Tablet_3rd_Gen","2018 Q2")</f>
        <v>2018 Q2</v>
      </c>
      <c r="F87" s="825" t="s">
        <v>1091</v>
      </c>
      <c r="G87" s="830" t="s">
        <v>709</v>
      </c>
      <c r="H87" s="830" t="s">
        <v>377</v>
      </c>
      <c r="I87" s="830" t="s">
        <v>403</v>
      </c>
      <c r="J87" s="830" t="s">
        <v>664</v>
      </c>
      <c r="K87" s="825" t="s">
        <v>1092</v>
      </c>
      <c r="L87" s="830" t="s">
        <v>547</v>
      </c>
      <c r="M87" s="821" t="s">
        <v>1093</v>
      </c>
      <c r="N87" s="826" t="s">
        <v>872</v>
      </c>
      <c r="O87" s="826" t="s">
        <v>873</v>
      </c>
      <c r="P87" s="826" t="s">
        <v>874</v>
      </c>
      <c r="Q87" s="832"/>
      <c r="R87" s="821"/>
      <c r="S87" s="821"/>
      <c r="T87" s="821"/>
      <c r="U87" s="821"/>
      <c r="V87" s="821"/>
      <c r="W87" s="821"/>
      <c r="X87" s="827" t="s">
        <v>292</v>
      </c>
      <c r="Y87" s="852" t="s">
        <v>670</v>
      </c>
      <c r="Z87" s="828" t="s">
        <v>827</v>
      </c>
      <c r="AA87" s="827" t="s">
        <v>563</v>
      </c>
      <c r="AB87" s="859" t="s">
        <v>828</v>
      </c>
      <c r="AC87" s="832" t="str">
        <f>HYPERLINK("https://psref.lenovo.com/Product/Think_Tablets_and_Convertibles/ThinkPad_X1_Tablet_3rd_Gen","2018 Q2")</f>
        <v>2018 Q2</v>
      </c>
      <c r="AD87" s="827" t="s">
        <v>1094</v>
      </c>
      <c r="AE87" s="827" t="s">
        <v>837</v>
      </c>
      <c r="AF87" s="827" t="s">
        <v>1095</v>
      </c>
      <c r="AG87" s="828"/>
      <c r="AH87" s="827" t="s">
        <v>1096</v>
      </c>
      <c r="AI87" s="828" t="s">
        <v>1097</v>
      </c>
      <c r="AJ87" s="827" t="s">
        <v>1098</v>
      </c>
      <c r="AK87" s="831" t="s">
        <v>1099</v>
      </c>
      <c r="AL87" s="821"/>
      <c r="AM87" s="821"/>
      <c r="AN87" s="821"/>
      <c r="AO87" s="821"/>
      <c r="AP87" s="821"/>
      <c r="AQ87" s="821"/>
      <c r="AR87" s="821"/>
      <c r="AS87" s="821"/>
      <c r="AT87" s="821"/>
      <c r="AU87" s="821"/>
      <c r="AV87" s="821"/>
      <c r="AW87" s="821"/>
    </row>
    <row r="88" ht="20.25" customHeight="1">
      <c r="A88" s="870"/>
      <c r="B88" s="820"/>
      <c r="C88" s="820"/>
      <c r="D88" s="820"/>
      <c r="E88" s="847"/>
      <c r="F88" s="820"/>
      <c r="G88" s="822"/>
      <c r="H88" s="822"/>
      <c r="I88" s="822"/>
      <c r="J88" s="822"/>
      <c r="K88" s="820"/>
      <c r="L88" s="822"/>
      <c r="M88" s="821"/>
      <c r="N88" s="826"/>
      <c r="O88" s="826"/>
      <c r="P88" s="826"/>
      <c r="Q88" s="832"/>
      <c r="R88" s="821"/>
      <c r="S88" s="821"/>
      <c r="T88" s="821"/>
      <c r="U88" s="821"/>
      <c r="V88" s="821"/>
      <c r="W88" s="821"/>
      <c r="X88" s="827"/>
      <c r="Y88" s="852"/>
      <c r="Z88" s="828"/>
      <c r="AA88" s="827"/>
      <c r="AB88" s="859"/>
      <c r="AC88" s="832"/>
      <c r="AD88" s="827"/>
      <c r="AE88" s="827"/>
      <c r="AF88" s="827"/>
      <c r="AG88" s="828"/>
      <c r="AH88" s="827"/>
      <c r="AI88" s="828"/>
      <c r="AJ88" s="827"/>
      <c r="AK88" s="831" t="s">
        <v>1100</v>
      </c>
      <c r="AL88" s="821"/>
      <c r="AM88" s="821"/>
      <c r="AN88" s="821"/>
      <c r="AO88" s="821"/>
      <c r="AP88" s="821"/>
      <c r="AQ88" s="821"/>
      <c r="AR88" s="821"/>
      <c r="AS88" s="821"/>
      <c r="AT88" s="821"/>
      <c r="AU88" s="821"/>
      <c r="AV88" s="821"/>
      <c r="AW88" s="821"/>
    </row>
    <row r="89" ht="20.25" customHeight="1">
      <c r="A89" s="870" t="s">
        <v>1101</v>
      </c>
      <c r="B89" s="820"/>
      <c r="C89" s="820"/>
      <c r="D89" s="820"/>
      <c r="E89" s="847"/>
      <c r="F89" s="820"/>
      <c r="G89" s="822"/>
      <c r="H89" s="822"/>
      <c r="I89" s="822"/>
      <c r="J89" s="822"/>
      <c r="K89" s="820"/>
      <c r="L89" s="822"/>
      <c r="M89" s="821"/>
      <c r="N89" s="826"/>
      <c r="O89" s="826"/>
      <c r="P89" s="826"/>
      <c r="Q89" s="832"/>
      <c r="R89" s="821"/>
      <c r="S89" s="821"/>
      <c r="T89" s="821"/>
      <c r="U89" s="821"/>
      <c r="V89" s="821"/>
      <c r="W89" s="821"/>
      <c r="X89" s="827"/>
      <c r="Y89" s="852"/>
      <c r="Z89" s="828"/>
      <c r="AA89" s="827"/>
      <c r="AB89" s="859"/>
      <c r="AC89" s="832"/>
      <c r="AD89" s="827"/>
      <c r="AE89" s="827"/>
      <c r="AF89" s="827"/>
      <c r="AG89" s="828"/>
      <c r="AH89" s="827"/>
      <c r="AI89" s="828"/>
      <c r="AJ89" s="827"/>
      <c r="AK89" s="831" t="s">
        <v>1102</v>
      </c>
      <c r="AL89" s="821"/>
      <c r="AM89" s="821"/>
      <c r="AN89" s="821"/>
      <c r="AO89" s="821"/>
      <c r="AP89" s="821"/>
      <c r="AQ89" s="821"/>
      <c r="AR89" s="821"/>
      <c r="AS89" s="821"/>
      <c r="AT89" s="821"/>
      <c r="AU89" s="821"/>
      <c r="AV89" s="821"/>
      <c r="AW89" s="821"/>
    </row>
    <row r="90" ht="20.25" customHeight="1">
      <c r="A90" s="871" t="s">
        <v>1103</v>
      </c>
      <c r="B90" s="825" t="s">
        <v>880</v>
      </c>
      <c r="C90" s="825" t="s">
        <v>1104</v>
      </c>
      <c r="D90" s="825" t="s">
        <v>738</v>
      </c>
      <c r="E90" s="875" t="s">
        <v>1105</v>
      </c>
      <c r="F90" s="825" t="s">
        <v>722</v>
      </c>
      <c r="G90" s="830" t="s">
        <v>465</v>
      </c>
      <c r="H90" s="830" t="s">
        <v>466</v>
      </c>
      <c r="I90" s="830" t="s">
        <v>404</v>
      </c>
      <c r="J90" s="830" t="s">
        <v>380</v>
      </c>
      <c r="K90" s="825" t="s">
        <v>1106</v>
      </c>
      <c r="L90" s="830" t="s">
        <v>1107</v>
      </c>
      <c r="M90" s="826" t="s">
        <v>1108</v>
      </c>
      <c r="N90" s="826" t="s">
        <v>137</v>
      </c>
      <c r="O90" s="826"/>
      <c r="P90" s="826" t="s">
        <v>857</v>
      </c>
      <c r="Q90" s="832"/>
      <c r="R90" s="821"/>
      <c r="S90" s="821"/>
      <c r="T90" s="821"/>
      <c r="U90" s="821"/>
      <c r="V90" s="821"/>
      <c r="W90" s="821"/>
      <c r="X90" s="827" t="s">
        <v>292</v>
      </c>
      <c r="Y90" s="848" t="s">
        <v>812</v>
      </c>
      <c r="Z90" s="827" t="s">
        <v>991</v>
      </c>
      <c r="AA90" s="827" t="s">
        <v>1109</v>
      </c>
      <c r="AB90" s="864" t="s">
        <v>1015</v>
      </c>
      <c r="AC90" s="836" t="s">
        <v>690</v>
      </c>
      <c r="AD90" s="827" t="s">
        <v>1110</v>
      </c>
      <c r="AE90" s="827" t="s">
        <v>837</v>
      </c>
      <c r="AF90" s="827" t="s">
        <v>1095</v>
      </c>
      <c r="AG90" s="828"/>
      <c r="AH90" s="827" t="s">
        <v>1111</v>
      </c>
      <c r="AI90" s="828"/>
      <c r="AJ90" s="827" t="s">
        <v>1112</v>
      </c>
      <c r="AK90" s="831" t="s">
        <v>1113</v>
      </c>
      <c r="AL90" s="821"/>
      <c r="AM90" s="821"/>
      <c r="AN90" s="821"/>
      <c r="AO90" s="821"/>
      <c r="AP90" s="821"/>
      <c r="AQ90" s="821"/>
      <c r="AR90" s="821"/>
      <c r="AS90" s="821"/>
      <c r="AT90" s="821"/>
      <c r="AU90" s="821"/>
      <c r="AV90" s="821"/>
      <c r="AW90" s="821"/>
    </row>
    <row r="91" ht="20.25" customHeight="1">
      <c r="A91" s="820"/>
      <c r="B91" s="820"/>
      <c r="C91" s="820"/>
      <c r="D91" s="820"/>
      <c r="E91" s="821"/>
      <c r="F91" s="820"/>
      <c r="G91" s="822"/>
      <c r="H91" s="822"/>
      <c r="I91" s="822"/>
      <c r="J91" s="822"/>
      <c r="K91" s="820"/>
      <c r="L91" s="822"/>
      <c r="M91" s="821"/>
      <c r="N91" s="821"/>
      <c r="O91" s="821"/>
      <c r="P91" s="821"/>
      <c r="Q91" s="821"/>
      <c r="R91" s="821"/>
      <c r="S91" s="821"/>
      <c r="T91" s="821"/>
      <c r="U91" s="821"/>
      <c r="V91" s="821"/>
      <c r="W91" s="821"/>
      <c r="X91" s="828"/>
      <c r="Y91" s="828"/>
      <c r="Z91" s="828"/>
      <c r="AA91" s="828"/>
      <c r="AB91" s="828"/>
      <c r="AC91" s="821"/>
      <c r="AD91" s="828"/>
      <c r="AE91" s="828"/>
      <c r="AF91" s="828"/>
      <c r="AG91" s="828"/>
      <c r="AH91" s="828"/>
      <c r="AI91" s="828"/>
      <c r="AJ91" s="828"/>
      <c r="AK91" s="831" t="s">
        <v>1114</v>
      </c>
      <c r="AL91" s="821"/>
      <c r="AM91" s="821"/>
      <c r="AN91" s="821"/>
      <c r="AO91" s="821"/>
      <c r="AP91" s="821"/>
      <c r="AQ91" s="821"/>
      <c r="AR91" s="821"/>
      <c r="AS91" s="821"/>
      <c r="AT91" s="821"/>
      <c r="AU91" s="821"/>
      <c r="AV91" s="821"/>
      <c r="AW91" s="821"/>
    </row>
    <row r="92" ht="20.25" customHeight="1">
      <c r="A92" s="876" t="s">
        <v>1115</v>
      </c>
      <c r="B92" s="820"/>
      <c r="C92" s="820"/>
      <c r="D92" s="820"/>
      <c r="E92" s="821"/>
      <c r="F92" s="820"/>
      <c r="G92" s="822"/>
      <c r="H92" s="822"/>
      <c r="I92" s="822"/>
      <c r="J92" s="822"/>
      <c r="K92" s="820"/>
      <c r="L92" s="822"/>
      <c r="M92" s="821"/>
      <c r="N92" s="821"/>
      <c r="O92" s="821"/>
      <c r="P92" s="821"/>
      <c r="Q92" s="821"/>
      <c r="R92" s="821"/>
      <c r="S92" s="821"/>
      <c r="T92" s="821"/>
      <c r="U92" s="821"/>
      <c r="V92" s="821"/>
      <c r="W92" s="821"/>
      <c r="X92" s="828"/>
      <c r="Y92" s="828"/>
      <c r="Z92" s="828"/>
      <c r="AA92" s="828"/>
      <c r="AB92" s="828"/>
      <c r="AC92" s="821"/>
      <c r="AD92" s="828"/>
      <c r="AE92" s="828"/>
      <c r="AF92" s="828"/>
      <c r="AG92" s="828"/>
      <c r="AH92" s="828"/>
      <c r="AI92" s="828"/>
      <c r="AJ92" s="828"/>
      <c r="AK92" s="831" t="s">
        <v>1116</v>
      </c>
      <c r="AL92" s="821"/>
      <c r="AM92" s="821"/>
      <c r="AN92" s="821"/>
      <c r="AO92" s="821"/>
      <c r="AP92" s="821"/>
      <c r="AQ92" s="821"/>
      <c r="AR92" s="821"/>
      <c r="AS92" s="821"/>
      <c r="AT92" s="821"/>
      <c r="AU92" s="821"/>
      <c r="AV92" s="821"/>
      <c r="AW92" s="821"/>
    </row>
    <row r="93" ht="20.25" customHeight="1">
      <c r="A93" s="876" t="s">
        <v>1117</v>
      </c>
      <c r="B93" s="820"/>
      <c r="C93" s="820"/>
      <c r="D93" s="820"/>
      <c r="E93" s="821"/>
      <c r="F93" s="820"/>
      <c r="G93" s="822"/>
      <c r="H93" s="822"/>
      <c r="I93" s="822"/>
      <c r="J93" s="822"/>
      <c r="K93" s="820"/>
      <c r="L93" s="822"/>
      <c r="M93" s="821"/>
      <c r="N93" s="821"/>
      <c r="O93" s="821"/>
      <c r="P93" s="821"/>
      <c r="Q93" s="821"/>
      <c r="R93" s="821"/>
      <c r="S93" s="821"/>
      <c r="T93" s="821"/>
      <c r="U93" s="821"/>
      <c r="V93" s="821"/>
      <c r="W93" s="821"/>
      <c r="X93" s="828"/>
      <c r="Y93" s="828"/>
      <c r="Z93" s="828"/>
      <c r="AA93" s="828"/>
      <c r="AB93" s="828"/>
      <c r="AC93" s="821"/>
      <c r="AD93" s="828"/>
      <c r="AE93" s="828"/>
      <c r="AF93" s="828"/>
      <c r="AG93" s="828"/>
      <c r="AH93" s="828"/>
      <c r="AI93" s="828"/>
      <c r="AJ93" s="828"/>
      <c r="AK93" s="831" t="s">
        <v>1104</v>
      </c>
      <c r="AL93" s="821"/>
      <c r="AM93" s="821"/>
      <c r="AN93" s="821"/>
      <c r="AO93" s="821"/>
      <c r="AP93" s="821"/>
      <c r="AQ93" s="821"/>
      <c r="AR93" s="821"/>
      <c r="AS93" s="821"/>
      <c r="AT93" s="821"/>
      <c r="AU93" s="821"/>
      <c r="AV93" s="821"/>
      <c r="AW93" s="821"/>
    </row>
    <row r="94" ht="20.25" customHeight="1">
      <c r="A94" s="877" t="s">
        <v>1118</v>
      </c>
      <c r="B94" s="825" t="s">
        <v>962</v>
      </c>
      <c r="C94" s="825" t="s">
        <v>106</v>
      </c>
      <c r="D94" s="825" t="s">
        <v>1119</v>
      </c>
      <c r="E94" s="847" t="str">
        <f>HYPERLINK("https://psref.lenovo.com/Product/ThinkPad/ThinkPad_X1_Extreme","2018 Q3")</f>
        <v>2018 Q3</v>
      </c>
      <c r="F94" s="825" t="s">
        <v>681</v>
      </c>
      <c r="G94" s="830" t="s">
        <v>834</v>
      </c>
      <c r="H94" s="830" t="s">
        <v>465</v>
      </c>
      <c r="I94" s="830" t="s">
        <v>468</v>
      </c>
      <c r="J94" s="830" t="s">
        <v>379</v>
      </c>
      <c r="K94" s="825" t="s">
        <v>1120</v>
      </c>
      <c r="L94" s="830" t="s">
        <v>465</v>
      </c>
      <c r="M94" s="821" t="s">
        <v>1121</v>
      </c>
      <c r="N94" s="825" t="s">
        <v>872</v>
      </c>
      <c r="O94" s="825" t="s">
        <v>1122</v>
      </c>
      <c r="P94" s="825" t="s">
        <v>104</v>
      </c>
      <c r="Q94" s="832"/>
      <c r="R94" s="821"/>
      <c r="S94" s="821"/>
      <c r="T94" s="821"/>
      <c r="U94" s="821"/>
      <c r="V94" s="821"/>
      <c r="W94" s="821"/>
      <c r="X94" s="827" t="s">
        <v>384</v>
      </c>
      <c r="Y94" s="827" t="s">
        <v>385</v>
      </c>
      <c r="Z94" s="828" t="s">
        <v>1123</v>
      </c>
      <c r="AA94" s="827" t="s">
        <v>689</v>
      </c>
      <c r="AB94" s="827" t="s">
        <v>1124</v>
      </c>
      <c r="AC94" s="832" t="str">
        <f>HYPERLINK("http://psref.lenovo.com/Product/ThinkPad/ThinkPad_X1_ExTrEmE","Link")</f>
        <v>Link</v>
      </c>
      <c r="AD94" s="827" t="s">
        <v>1125</v>
      </c>
      <c r="AE94" s="827" t="s">
        <v>1126</v>
      </c>
      <c r="AF94" s="827" t="s">
        <v>1127</v>
      </c>
      <c r="AG94" s="828"/>
      <c r="AH94" s="827" t="s">
        <v>1128</v>
      </c>
      <c r="AI94" s="828"/>
      <c r="AJ94" s="827" t="s">
        <v>1129</v>
      </c>
      <c r="AK94" s="831" t="s">
        <v>1130</v>
      </c>
      <c r="AL94" s="821"/>
      <c r="AM94" s="821"/>
      <c r="AN94" s="821"/>
      <c r="AO94" s="821"/>
      <c r="AP94" s="821"/>
      <c r="AQ94" s="821"/>
      <c r="AR94" s="821"/>
      <c r="AS94" s="821"/>
      <c r="AT94" s="821"/>
      <c r="AU94" s="821"/>
      <c r="AV94" s="821"/>
      <c r="AW94" s="821"/>
    </row>
    <row r="95" ht="20.25" customHeight="1">
      <c r="A95" s="878" t="s">
        <v>1131</v>
      </c>
      <c r="B95" s="825" t="s">
        <v>1132</v>
      </c>
      <c r="C95" s="825" t="s">
        <v>116</v>
      </c>
      <c r="D95" s="825" t="s">
        <v>888</v>
      </c>
      <c r="E95" s="821"/>
      <c r="F95" s="825" t="s">
        <v>722</v>
      </c>
      <c r="G95" s="830" t="s">
        <v>955</v>
      </c>
      <c r="H95" s="830" t="s">
        <v>484</v>
      </c>
      <c r="I95" s="830" t="s">
        <v>402</v>
      </c>
      <c r="J95" s="830" t="s">
        <v>466</v>
      </c>
      <c r="K95" s="825" t="s">
        <v>1133</v>
      </c>
      <c r="L95" s="830" t="s">
        <v>1134</v>
      </c>
      <c r="M95" s="821" t="s">
        <v>1135</v>
      </c>
      <c r="N95" s="826" t="s">
        <v>111</v>
      </c>
      <c r="O95" s="821"/>
      <c r="P95" s="826" t="s">
        <v>114</v>
      </c>
      <c r="Q95" s="821"/>
      <c r="R95" s="821"/>
      <c r="S95" s="821"/>
      <c r="T95" s="821"/>
      <c r="U95" s="821"/>
      <c r="V95" s="821"/>
      <c r="W95" s="821"/>
      <c r="X95" s="827" t="s">
        <v>384</v>
      </c>
      <c r="Y95" s="827" t="s">
        <v>385</v>
      </c>
      <c r="Z95" s="828" t="s">
        <v>1123</v>
      </c>
      <c r="AA95" s="827" t="s">
        <v>689</v>
      </c>
      <c r="AB95" s="827" t="s">
        <v>1124</v>
      </c>
      <c r="AC95" s="879" t="str">
        <f>HYPERLINK("http://psref.lenovo.com/Product/ThinkPad/ThinkPad_X1_Extreme_2nd_Gen","Link")</f>
        <v>Link</v>
      </c>
      <c r="AD95" s="827" t="s">
        <v>1136</v>
      </c>
      <c r="AE95" s="827" t="s">
        <v>1137</v>
      </c>
      <c r="AF95" s="827" t="s">
        <v>1127</v>
      </c>
      <c r="AG95" s="828"/>
      <c r="AH95" s="827" t="s">
        <v>1138</v>
      </c>
      <c r="AI95" s="828"/>
      <c r="AJ95" s="827" t="s">
        <v>1139</v>
      </c>
      <c r="AK95" s="831" t="s">
        <v>1140</v>
      </c>
      <c r="AL95" s="821"/>
      <c r="AM95" s="821"/>
      <c r="AN95" s="821"/>
      <c r="AO95" s="821"/>
      <c r="AP95" s="821"/>
      <c r="AQ95" s="821"/>
      <c r="AR95" s="821"/>
      <c r="AS95" s="821"/>
      <c r="AT95" s="821"/>
      <c r="AU95" s="821"/>
      <c r="AV95" s="821"/>
      <c r="AW95" s="821"/>
    </row>
    <row r="96" ht="20.25" customHeight="1">
      <c r="A96" s="877" t="s">
        <v>1141</v>
      </c>
      <c r="B96" s="825" t="s">
        <v>1021</v>
      </c>
      <c r="C96" s="825" t="s">
        <v>131</v>
      </c>
      <c r="D96" s="825" t="s">
        <v>1142</v>
      </c>
      <c r="E96" s="821" t="s">
        <v>1143</v>
      </c>
      <c r="F96" s="825" t="s">
        <v>1144</v>
      </c>
      <c r="G96" s="830" t="s">
        <v>573</v>
      </c>
      <c r="H96" s="830" t="s">
        <v>402</v>
      </c>
      <c r="I96" s="830" t="s">
        <v>480</v>
      </c>
      <c r="J96" s="830" t="s">
        <v>378</v>
      </c>
      <c r="K96" s="820"/>
      <c r="L96" s="830" t="s">
        <v>1145</v>
      </c>
      <c r="M96" s="826" t="s">
        <v>1146</v>
      </c>
      <c r="N96" s="826" t="s">
        <v>126</v>
      </c>
      <c r="O96" s="821" t="s">
        <v>687</v>
      </c>
      <c r="P96" s="826" t="s">
        <v>114</v>
      </c>
      <c r="Q96" s="821"/>
      <c r="R96" s="821"/>
      <c r="S96" s="821"/>
      <c r="T96" s="821"/>
      <c r="U96" s="821"/>
      <c r="V96" s="821"/>
      <c r="W96" s="821"/>
      <c r="X96" s="827" t="s">
        <v>384</v>
      </c>
      <c r="Y96" s="827" t="s">
        <v>385</v>
      </c>
      <c r="Z96" s="827" t="s">
        <v>1123</v>
      </c>
      <c r="AA96" s="827" t="s">
        <v>1147</v>
      </c>
      <c r="AB96" s="827" t="s">
        <v>1124</v>
      </c>
      <c r="AC96" s="879" t="s">
        <v>1148</v>
      </c>
      <c r="AD96" s="827" t="s">
        <v>1149</v>
      </c>
      <c r="AE96" s="827" t="s">
        <v>1137</v>
      </c>
      <c r="AF96" s="827" t="s">
        <v>1127</v>
      </c>
      <c r="AG96" s="828" t="s">
        <v>1150</v>
      </c>
      <c r="AH96" s="827" t="s">
        <v>1151</v>
      </c>
      <c r="AI96" s="828"/>
      <c r="AJ96" s="827" t="s">
        <v>1139</v>
      </c>
      <c r="AK96" s="831" t="s">
        <v>1152</v>
      </c>
      <c r="AL96" s="821"/>
      <c r="AM96" s="821"/>
      <c r="AN96" s="821"/>
      <c r="AO96" s="821"/>
      <c r="AP96" s="821"/>
      <c r="AQ96" s="821"/>
      <c r="AR96" s="821"/>
      <c r="AS96" s="821"/>
      <c r="AT96" s="821"/>
      <c r="AU96" s="821"/>
      <c r="AV96" s="821"/>
      <c r="AW96" s="821"/>
    </row>
    <row r="97" ht="20.25" customHeight="1">
      <c r="A97" s="876" t="s">
        <v>1153</v>
      </c>
      <c r="B97" s="820"/>
      <c r="C97" s="820"/>
      <c r="D97" s="820"/>
      <c r="E97" s="821"/>
      <c r="F97" s="820"/>
      <c r="G97" s="822"/>
      <c r="H97" s="822"/>
      <c r="I97" s="822"/>
      <c r="J97" s="822"/>
      <c r="K97" s="820"/>
      <c r="L97" s="822"/>
      <c r="M97" s="821"/>
      <c r="N97" s="826"/>
      <c r="O97" s="821"/>
      <c r="P97" s="826"/>
      <c r="Q97" s="821"/>
      <c r="R97" s="821"/>
      <c r="S97" s="821"/>
      <c r="T97" s="821"/>
      <c r="U97" s="821"/>
      <c r="V97" s="821"/>
      <c r="W97" s="821"/>
      <c r="X97" s="827"/>
      <c r="Y97" s="828"/>
      <c r="Z97" s="827"/>
      <c r="AA97" s="827"/>
      <c r="AB97" s="827"/>
      <c r="AC97" s="833"/>
      <c r="AD97" s="827"/>
      <c r="AE97" s="827"/>
      <c r="AF97" s="827"/>
      <c r="AG97" s="828"/>
      <c r="AH97" s="827"/>
      <c r="AI97" s="828"/>
      <c r="AJ97" s="827"/>
      <c r="AK97" s="831" t="s">
        <v>1154</v>
      </c>
      <c r="AL97" s="821"/>
      <c r="AM97" s="821"/>
      <c r="AN97" s="821"/>
      <c r="AO97" s="821"/>
      <c r="AP97" s="821"/>
      <c r="AQ97" s="821"/>
      <c r="AR97" s="821"/>
      <c r="AS97" s="821"/>
      <c r="AT97" s="821"/>
      <c r="AU97" s="821"/>
      <c r="AV97" s="821"/>
      <c r="AW97" s="821"/>
    </row>
    <row r="98" ht="20.25" customHeight="1">
      <c r="A98" s="877" t="s">
        <v>143</v>
      </c>
      <c r="B98" s="825" t="s">
        <v>1155</v>
      </c>
      <c r="C98" s="825" t="s">
        <v>144</v>
      </c>
      <c r="D98" s="825" t="s">
        <v>1156</v>
      </c>
      <c r="E98" s="821"/>
      <c r="F98" s="825" t="s">
        <v>701</v>
      </c>
      <c r="G98" s="830" t="s">
        <v>666</v>
      </c>
      <c r="H98" s="830" t="s">
        <v>384</v>
      </c>
      <c r="I98" s="830" t="s">
        <v>666</v>
      </c>
      <c r="J98" s="830" t="s">
        <v>384</v>
      </c>
      <c r="K98" s="825" t="s">
        <v>1157</v>
      </c>
      <c r="L98" s="830" t="s">
        <v>401</v>
      </c>
      <c r="M98" s="826" t="s">
        <v>1158</v>
      </c>
      <c r="N98" s="826" t="s">
        <v>137</v>
      </c>
      <c r="O98" s="821"/>
      <c r="P98" s="826" t="s">
        <v>142</v>
      </c>
      <c r="Q98" s="821"/>
      <c r="R98" s="821"/>
      <c r="S98" s="821"/>
      <c r="T98" s="821"/>
      <c r="U98" s="821"/>
      <c r="V98" s="821"/>
      <c r="W98" s="821"/>
      <c r="X98" s="827" t="s">
        <v>384</v>
      </c>
      <c r="Y98" s="827" t="s">
        <v>385</v>
      </c>
      <c r="Z98" s="827" t="s">
        <v>1123</v>
      </c>
      <c r="AA98" s="827" t="s">
        <v>701</v>
      </c>
      <c r="AB98" s="827" t="s">
        <v>1159</v>
      </c>
      <c r="AC98" s="833" t="s">
        <v>993</v>
      </c>
      <c r="AD98" s="827" t="s">
        <v>1160</v>
      </c>
      <c r="AE98" s="827" t="s">
        <v>1161</v>
      </c>
      <c r="AF98" s="827" t="s">
        <v>1162</v>
      </c>
      <c r="AG98" s="828"/>
      <c r="AH98" s="827" t="s">
        <v>1163</v>
      </c>
      <c r="AI98" s="828"/>
      <c r="AJ98" s="827" t="s">
        <v>1164</v>
      </c>
      <c r="AK98" s="831" t="s">
        <v>1165</v>
      </c>
      <c r="AL98" s="821"/>
      <c r="AM98" s="821"/>
      <c r="AN98" s="821"/>
      <c r="AO98" s="821"/>
      <c r="AP98" s="821"/>
      <c r="AQ98" s="821"/>
      <c r="AR98" s="821"/>
      <c r="AS98" s="821"/>
      <c r="AT98" s="821"/>
      <c r="AU98" s="821"/>
      <c r="AV98" s="821"/>
      <c r="AW98" s="821"/>
    </row>
    <row r="99" ht="20.25" customHeight="1">
      <c r="A99" s="880"/>
      <c r="B99" s="820"/>
      <c r="C99" s="820"/>
      <c r="D99" s="820"/>
      <c r="E99" s="821"/>
      <c r="F99" s="820"/>
      <c r="G99" s="822"/>
      <c r="H99" s="822"/>
      <c r="I99" s="822"/>
      <c r="J99" s="822"/>
      <c r="K99" s="820"/>
      <c r="L99" s="822"/>
      <c r="M99" s="821"/>
      <c r="N99" s="821"/>
      <c r="O99" s="821"/>
      <c r="P99" s="821"/>
      <c r="Q99" s="821"/>
      <c r="R99" s="821"/>
      <c r="S99" s="821"/>
      <c r="T99" s="821"/>
      <c r="U99" s="821"/>
      <c r="V99" s="821"/>
      <c r="W99" s="821"/>
      <c r="X99" s="828"/>
      <c r="Y99" s="828"/>
      <c r="Z99" s="828"/>
      <c r="AA99" s="828"/>
      <c r="AB99" s="828"/>
      <c r="AC99" s="821"/>
      <c r="AD99" s="828"/>
      <c r="AE99" s="828"/>
      <c r="AF99" s="828"/>
      <c r="AG99" s="828"/>
      <c r="AH99" s="828"/>
      <c r="AI99" s="828"/>
      <c r="AJ99" s="828"/>
      <c r="AK99" s="831" t="s">
        <v>1166</v>
      </c>
      <c r="AL99" s="821"/>
      <c r="AM99" s="821"/>
      <c r="AN99" s="821"/>
      <c r="AO99" s="821"/>
      <c r="AP99" s="821"/>
      <c r="AQ99" s="821"/>
      <c r="AR99" s="821"/>
      <c r="AS99" s="821"/>
      <c r="AT99" s="821"/>
      <c r="AU99" s="821"/>
      <c r="AV99" s="821"/>
      <c r="AW99" s="821"/>
    </row>
    <row r="100" ht="20.25" customHeight="1">
      <c r="A100" s="825"/>
      <c r="B100" s="820"/>
      <c r="C100" s="820"/>
      <c r="D100" s="820"/>
      <c r="E100" s="821"/>
      <c r="F100" s="820"/>
      <c r="G100" s="822"/>
      <c r="H100" s="822"/>
      <c r="I100" s="822"/>
      <c r="J100" s="822"/>
      <c r="K100" s="820"/>
      <c r="L100" s="822"/>
      <c r="M100" s="821"/>
      <c r="N100" s="821"/>
      <c r="O100" s="821"/>
      <c r="P100" s="821"/>
      <c r="Q100" s="821"/>
      <c r="R100" s="821"/>
      <c r="S100" s="821"/>
      <c r="T100" s="821"/>
      <c r="U100" s="821"/>
      <c r="V100" s="821"/>
      <c r="W100" s="821"/>
      <c r="X100" s="828"/>
      <c r="Y100" s="828"/>
      <c r="Z100" s="828"/>
      <c r="AA100" s="828"/>
      <c r="AB100" s="828"/>
      <c r="AC100" s="821"/>
      <c r="AD100" s="828"/>
      <c r="AE100" s="828"/>
      <c r="AF100" s="828"/>
      <c r="AG100" s="828"/>
      <c r="AH100" s="828"/>
      <c r="AI100" s="828"/>
      <c r="AJ100" s="828"/>
      <c r="AK100" s="831" t="s">
        <v>1167</v>
      </c>
      <c r="AL100" s="821"/>
      <c r="AM100" s="821"/>
      <c r="AN100" s="821"/>
      <c r="AO100" s="821"/>
      <c r="AP100" s="821"/>
      <c r="AQ100" s="821"/>
      <c r="AR100" s="821"/>
      <c r="AS100" s="821"/>
      <c r="AT100" s="821"/>
      <c r="AU100" s="821"/>
      <c r="AV100" s="821"/>
      <c r="AW100" s="821"/>
    </row>
    <row r="101" ht="20.25" customHeight="1">
      <c r="A101" s="820"/>
      <c r="B101" s="820"/>
      <c r="C101" s="820"/>
      <c r="D101" s="820"/>
      <c r="E101" s="821"/>
      <c r="F101" s="820"/>
      <c r="G101" s="822"/>
      <c r="H101" s="822"/>
      <c r="I101" s="822"/>
      <c r="J101" s="822"/>
      <c r="K101" s="820"/>
      <c r="L101" s="822"/>
      <c r="M101" s="821"/>
      <c r="N101" s="821"/>
      <c r="O101" s="821"/>
      <c r="P101" s="821"/>
      <c r="Q101" s="821"/>
      <c r="R101" s="821"/>
      <c r="S101" s="821"/>
      <c r="T101" s="821"/>
      <c r="U101" s="821"/>
      <c r="V101" s="821"/>
      <c r="W101" s="821"/>
      <c r="X101" s="828"/>
      <c r="Y101" s="828"/>
      <c r="Z101" s="828"/>
      <c r="AA101" s="828"/>
      <c r="AB101" s="828"/>
      <c r="AC101" s="821"/>
      <c r="AD101" s="828"/>
      <c r="AE101" s="828"/>
      <c r="AF101" s="828"/>
      <c r="AG101" s="828"/>
      <c r="AH101" s="828"/>
      <c r="AI101" s="828"/>
      <c r="AJ101" s="828"/>
      <c r="AK101" s="831" t="s">
        <v>1168</v>
      </c>
      <c r="AL101" s="821"/>
      <c r="AM101" s="821"/>
      <c r="AN101" s="821"/>
      <c r="AO101" s="821"/>
      <c r="AP101" s="821"/>
      <c r="AQ101" s="821"/>
      <c r="AR101" s="821"/>
      <c r="AS101" s="821"/>
      <c r="AT101" s="821"/>
      <c r="AU101" s="821"/>
      <c r="AV101" s="821"/>
      <c r="AW101" s="821"/>
    </row>
    <row r="102" ht="20.25" customHeight="1">
      <c r="A102" s="820"/>
      <c r="B102" s="820"/>
      <c r="C102" s="820"/>
      <c r="D102" s="820"/>
      <c r="E102" s="821"/>
      <c r="F102" s="820"/>
      <c r="G102" s="822"/>
      <c r="H102" s="822"/>
      <c r="I102" s="822"/>
      <c r="J102" s="822"/>
      <c r="K102" s="820"/>
      <c r="L102" s="822"/>
      <c r="M102" s="821"/>
      <c r="N102" s="821"/>
      <c r="O102" s="821"/>
      <c r="P102" s="821"/>
      <c r="Q102" s="821"/>
      <c r="R102" s="821"/>
      <c r="S102" s="821"/>
      <c r="T102" s="821"/>
      <c r="U102" s="821"/>
      <c r="V102" s="821"/>
      <c r="W102" s="821"/>
      <c r="X102" s="828"/>
      <c r="Y102" s="828"/>
      <c r="Z102" s="828"/>
      <c r="AA102" s="828"/>
      <c r="AB102" s="828"/>
      <c r="AC102" s="821"/>
      <c r="AD102" s="828"/>
      <c r="AE102" s="828"/>
      <c r="AF102" s="828"/>
      <c r="AG102" s="828"/>
      <c r="AH102" s="828"/>
      <c r="AI102" s="828"/>
      <c r="AJ102" s="828"/>
      <c r="AK102" s="831" t="s">
        <v>1169</v>
      </c>
      <c r="AL102" s="821"/>
      <c r="AM102" s="821"/>
      <c r="AN102" s="821"/>
      <c r="AO102" s="821"/>
      <c r="AP102" s="821"/>
      <c r="AQ102" s="821"/>
      <c r="AR102" s="821"/>
      <c r="AS102" s="821"/>
      <c r="AT102" s="821"/>
      <c r="AU102" s="821"/>
      <c r="AV102" s="821"/>
      <c r="AW102" s="821"/>
    </row>
    <row r="103" ht="20.25" customHeight="1">
      <c r="A103" s="820"/>
      <c r="B103" s="820"/>
      <c r="C103" s="820"/>
      <c r="D103" s="820"/>
      <c r="E103" s="821"/>
      <c r="F103" s="820"/>
      <c r="G103" s="822"/>
      <c r="H103" s="822"/>
      <c r="I103" s="822"/>
      <c r="J103" s="822"/>
      <c r="K103" s="820"/>
      <c r="L103" s="822"/>
      <c r="M103" s="821"/>
      <c r="N103" s="821"/>
      <c r="O103" s="821"/>
      <c r="P103" s="821"/>
      <c r="Q103" s="821"/>
      <c r="R103" s="821"/>
      <c r="S103" s="821"/>
      <c r="T103" s="821"/>
      <c r="U103" s="821"/>
      <c r="V103" s="821"/>
      <c r="W103" s="821"/>
      <c r="X103" s="828"/>
      <c r="Y103" s="828"/>
      <c r="Z103" s="828"/>
      <c r="AA103" s="828"/>
      <c r="AB103" s="828"/>
      <c r="AC103" s="821"/>
      <c r="AD103" s="828"/>
      <c r="AE103" s="828"/>
      <c r="AF103" s="828"/>
      <c r="AG103" s="828"/>
      <c r="AH103" s="828"/>
      <c r="AI103" s="828"/>
      <c r="AJ103" s="828"/>
      <c r="AK103" s="831" t="s">
        <v>1170</v>
      </c>
      <c r="AL103" s="821"/>
      <c r="AM103" s="821"/>
      <c r="AN103" s="821"/>
      <c r="AO103" s="821"/>
      <c r="AP103" s="821"/>
      <c r="AQ103" s="821"/>
      <c r="AR103" s="821"/>
      <c r="AS103" s="821"/>
      <c r="AT103" s="821"/>
      <c r="AU103" s="821"/>
      <c r="AV103" s="821"/>
      <c r="AW103" s="821"/>
    </row>
    <row r="104" ht="20.25" customHeight="1">
      <c r="A104" s="820"/>
      <c r="B104" s="820"/>
      <c r="C104" s="820"/>
      <c r="D104" s="820"/>
      <c r="E104" s="821"/>
      <c r="F104" s="820"/>
      <c r="G104" s="822"/>
      <c r="H104" s="822"/>
      <c r="I104" s="822"/>
      <c r="J104" s="822"/>
      <c r="K104" s="820"/>
      <c r="L104" s="822"/>
      <c r="M104" s="821"/>
      <c r="N104" s="821"/>
      <c r="O104" s="821"/>
      <c r="P104" s="821"/>
      <c r="Q104" s="821"/>
      <c r="R104" s="821"/>
      <c r="S104" s="821"/>
      <c r="T104" s="821"/>
      <c r="U104" s="821"/>
      <c r="V104" s="821"/>
      <c r="W104" s="821"/>
      <c r="X104" s="828"/>
      <c r="Y104" s="828"/>
      <c r="Z104" s="828"/>
      <c r="AA104" s="828"/>
      <c r="AB104" s="828"/>
      <c r="AC104" s="821"/>
      <c r="AD104" s="828"/>
      <c r="AE104" s="828"/>
      <c r="AF104" s="828"/>
      <c r="AG104" s="828"/>
      <c r="AH104" s="828"/>
      <c r="AI104" s="828"/>
      <c r="AJ104" s="828"/>
      <c r="AK104" s="831" t="s">
        <v>1171</v>
      </c>
      <c r="AL104" s="821"/>
      <c r="AM104" s="821"/>
      <c r="AN104" s="821"/>
      <c r="AO104" s="821"/>
      <c r="AP104" s="821"/>
      <c r="AQ104" s="821"/>
      <c r="AR104" s="821"/>
      <c r="AS104" s="821"/>
      <c r="AT104" s="821"/>
      <c r="AU104" s="821"/>
      <c r="AV104" s="821"/>
      <c r="AW104" s="821"/>
    </row>
    <row r="105" ht="20.25" customHeight="1">
      <c r="A105" s="820"/>
      <c r="B105" s="820"/>
      <c r="C105" s="820"/>
      <c r="D105" s="820"/>
      <c r="E105" s="821"/>
      <c r="F105" s="820"/>
      <c r="G105" s="822"/>
      <c r="H105" s="822"/>
      <c r="I105" s="822"/>
      <c r="J105" s="822"/>
      <c r="K105" s="820"/>
      <c r="L105" s="822"/>
      <c r="M105" s="821"/>
      <c r="N105" s="821"/>
      <c r="O105" s="821"/>
      <c r="P105" s="821"/>
      <c r="Q105" s="821"/>
      <c r="R105" s="821"/>
      <c r="S105" s="821"/>
      <c r="T105" s="821"/>
      <c r="U105" s="821"/>
      <c r="V105" s="821"/>
      <c r="W105" s="821"/>
      <c r="X105" s="828"/>
      <c r="Y105" s="828"/>
      <c r="Z105" s="828"/>
      <c r="AA105" s="828"/>
      <c r="AB105" s="828"/>
      <c r="AC105" s="821"/>
      <c r="AD105" s="828"/>
      <c r="AE105" s="828"/>
      <c r="AF105" s="828"/>
      <c r="AG105" s="828"/>
      <c r="AH105" s="828"/>
      <c r="AI105" s="828"/>
      <c r="AJ105" s="828"/>
      <c r="AK105" s="831" t="s">
        <v>1172</v>
      </c>
      <c r="AL105" s="821"/>
      <c r="AM105" s="821"/>
      <c r="AN105" s="821"/>
      <c r="AO105" s="821"/>
      <c r="AP105" s="821"/>
      <c r="AQ105" s="821"/>
      <c r="AR105" s="821"/>
      <c r="AS105" s="821"/>
      <c r="AT105" s="821"/>
      <c r="AU105" s="821"/>
      <c r="AV105" s="821"/>
      <c r="AW105" s="821"/>
    </row>
    <row r="106" ht="20.25" customHeight="1">
      <c r="A106" s="820"/>
      <c r="B106" s="820"/>
      <c r="C106" s="820"/>
      <c r="D106" s="820"/>
      <c r="E106" s="821"/>
      <c r="F106" s="820"/>
      <c r="G106" s="822"/>
      <c r="H106" s="822"/>
      <c r="I106" s="822"/>
      <c r="J106" s="822"/>
      <c r="K106" s="820"/>
      <c r="L106" s="822"/>
      <c r="M106" s="821"/>
      <c r="N106" s="821"/>
      <c r="O106" s="821"/>
      <c r="P106" s="821"/>
      <c r="Q106" s="821"/>
      <c r="R106" s="821"/>
      <c r="S106" s="821"/>
      <c r="T106" s="821"/>
      <c r="U106" s="821"/>
      <c r="V106" s="821"/>
      <c r="W106" s="821"/>
      <c r="X106" s="828"/>
      <c r="Y106" s="828"/>
      <c r="Z106" s="828"/>
      <c r="AA106" s="828"/>
      <c r="AB106" s="828"/>
      <c r="AC106" s="821"/>
      <c r="AD106" s="828"/>
      <c r="AE106" s="828"/>
      <c r="AF106" s="828"/>
      <c r="AG106" s="828"/>
      <c r="AH106" s="828"/>
      <c r="AI106" s="828"/>
      <c r="AJ106" s="828"/>
      <c r="AK106" s="831" t="s">
        <v>1173</v>
      </c>
      <c r="AL106" s="821"/>
      <c r="AM106" s="821"/>
      <c r="AN106" s="821"/>
      <c r="AO106" s="821"/>
      <c r="AP106" s="821"/>
      <c r="AQ106" s="821"/>
      <c r="AR106" s="821"/>
      <c r="AS106" s="821"/>
      <c r="AT106" s="821"/>
      <c r="AU106" s="821"/>
      <c r="AV106" s="821"/>
      <c r="AW106" s="821"/>
    </row>
    <row r="107" ht="20.25" customHeight="1">
      <c r="A107" s="820"/>
      <c r="B107" s="820"/>
      <c r="C107" s="820"/>
      <c r="D107" s="820"/>
      <c r="E107" s="821"/>
      <c r="F107" s="820"/>
      <c r="G107" s="822"/>
      <c r="H107" s="822"/>
      <c r="I107" s="822"/>
      <c r="J107" s="822"/>
      <c r="K107" s="820"/>
      <c r="L107" s="822"/>
      <c r="M107" s="821"/>
      <c r="N107" s="821"/>
      <c r="O107" s="821"/>
      <c r="P107" s="821"/>
      <c r="Q107" s="821"/>
      <c r="R107" s="821"/>
      <c r="S107" s="821"/>
      <c r="T107" s="821"/>
      <c r="U107" s="821"/>
      <c r="V107" s="821"/>
      <c r="W107" s="821"/>
      <c r="X107" s="828"/>
      <c r="Y107" s="828"/>
      <c r="Z107" s="828"/>
      <c r="AA107" s="828"/>
      <c r="AB107" s="828"/>
      <c r="AC107" s="821"/>
      <c r="AD107" s="828"/>
      <c r="AE107" s="828"/>
      <c r="AF107" s="828"/>
      <c r="AG107" s="828"/>
      <c r="AH107" s="828"/>
      <c r="AI107" s="828"/>
      <c r="AJ107" s="828"/>
      <c r="AK107" s="831" t="s">
        <v>1174</v>
      </c>
      <c r="AL107" s="821"/>
      <c r="AM107" s="821"/>
      <c r="AN107" s="821"/>
      <c r="AO107" s="821"/>
      <c r="AP107" s="821"/>
      <c r="AQ107" s="821"/>
      <c r="AR107" s="821"/>
      <c r="AS107" s="821"/>
      <c r="AT107" s="821"/>
      <c r="AU107" s="821"/>
      <c r="AV107" s="821"/>
      <c r="AW107" s="821"/>
    </row>
    <row r="108" ht="20.25" customHeight="1">
      <c r="A108" s="820"/>
      <c r="B108" s="820"/>
      <c r="C108" s="820"/>
      <c r="D108" s="820"/>
      <c r="E108" s="821"/>
      <c r="F108" s="820"/>
      <c r="G108" s="822"/>
      <c r="H108" s="822"/>
      <c r="I108" s="822"/>
      <c r="J108" s="822"/>
      <c r="K108" s="820"/>
      <c r="L108" s="822"/>
      <c r="M108" s="821"/>
      <c r="N108" s="821"/>
      <c r="O108" s="821"/>
      <c r="P108" s="821"/>
      <c r="Q108" s="821"/>
      <c r="R108" s="821"/>
      <c r="S108" s="821"/>
      <c r="T108" s="821"/>
      <c r="U108" s="821"/>
      <c r="V108" s="821"/>
      <c r="W108" s="821"/>
      <c r="X108" s="828"/>
      <c r="Y108" s="828"/>
      <c r="Z108" s="828"/>
      <c r="AA108" s="828"/>
      <c r="AB108" s="828"/>
      <c r="AC108" s="821"/>
      <c r="AD108" s="828"/>
      <c r="AE108" s="828"/>
      <c r="AF108" s="828"/>
      <c r="AG108" s="828"/>
      <c r="AH108" s="828"/>
      <c r="AI108" s="828"/>
      <c r="AJ108" s="828"/>
      <c r="AK108" s="831" t="s">
        <v>1175</v>
      </c>
      <c r="AL108" s="821"/>
      <c r="AM108" s="821"/>
      <c r="AN108" s="821"/>
      <c r="AO108" s="821"/>
      <c r="AP108" s="821"/>
      <c r="AQ108" s="821"/>
      <c r="AR108" s="821"/>
      <c r="AS108" s="821"/>
      <c r="AT108" s="821"/>
      <c r="AU108" s="821"/>
      <c r="AV108" s="821"/>
      <c r="AW108" s="821"/>
    </row>
    <row r="109" ht="20.25" customHeight="1">
      <c r="A109" s="820"/>
      <c r="B109" s="820"/>
      <c r="C109" s="820"/>
      <c r="D109" s="820"/>
      <c r="E109" s="821"/>
      <c r="F109" s="820"/>
      <c r="G109" s="822"/>
      <c r="H109" s="822"/>
      <c r="I109" s="822"/>
      <c r="J109" s="822"/>
      <c r="K109" s="820"/>
      <c r="L109" s="822"/>
      <c r="M109" s="821"/>
      <c r="N109" s="821"/>
      <c r="O109" s="821"/>
      <c r="P109" s="821"/>
      <c r="Q109" s="821"/>
      <c r="R109" s="821"/>
      <c r="S109" s="821"/>
      <c r="T109" s="821"/>
      <c r="U109" s="821"/>
      <c r="V109" s="821"/>
      <c r="W109" s="821"/>
      <c r="X109" s="828"/>
      <c r="Y109" s="828"/>
      <c r="Z109" s="828"/>
      <c r="AA109" s="828"/>
      <c r="AB109" s="828"/>
      <c r="AC109" s="821"/>
      <c r="AD109" s="828"/>
      <c r="AE109" s="828"/>
      <c r="AF109" s="828"/>
      <c r="AG109" s="828"/>
      <c r="AH109" s="828"/>
      <c r="AI109" s="828"/>
      <c r="AJ109" s="828"/>
      <c r="AK109" s="831" t="s">
        <v>1176</v>
      </c>
      <c r="AL109" s="821"/>
      <c r="AM109" s="821"/>
      <c r="AN109" s="821"/>
      <c r="AO109" s="821"/>
      <c r="AP109" s="821"/>
      <c r="AQ109" s="821"/>
      <c r="AR109" s="821"/>
      <c r="AS109" s="821"/>
      <c r="AT109" s="821"/>
      <c r="AU109" s="821"/>
      <c r="AV109" s="821"/>
      <c r="AW109" s="821"/>
    </row>
  </sheetData>
  <hyperlinks>
    <hyperlink r:id="rId1" ref="AC4"/>
    <hyperlink r:id="rId2" ref="A8"/>
    <hyperlink r:id="rId3" ref="A9"/>
    <hyperlink r:id="rId4" ref="AC9"/>
    <hyperlink r:id="rId5" ref="A14"/>
    <hyperlink r:id="rId6" ref="A16"/>
    <hyperlink r:id="rId7" ref="A18"/>
    <hyperlink r:id="rId8" ref="A19"/>
    <hyperlink r:id="rId9" ref="A20"/>
    <hyperlink r:id="rId10" ref="A21"/>
    <hyperlink r:id="rId11" ref="A27"/>
    <hyperlink r:id="rId12" ref="AC27"/>
    <hyperlink r:id="rId13" ref="A28"/>
    <hyperlink r:id="rId14" ref="AC28"/>
    <hyperlink r:id="rId15" ref="A29"/>
    <hyperlink r:id="rId16" ref="AC29"/>
    <hyperlink r:id="rId17" ref="A30"/>
    <hyperlink r:id="rId18" ref="AC30"/>
    <hyperlink r:id="rId19" ref="A34"/>
    <hyperlink r:id="rId20" ref="A35"/>
    <hyperlink r:id="rId21" ref="A36"/>
    <hyperlink r:id="rId22" ref="A40"/>
    <hyperlink r:id="rId23" ref="A41"/>
    <hyperlink r:id="rId24" ref="A42"/>
    <hyperlink r:id="rId25" ref="A44"/>
    <hyperlink r:id="rId26" ref="A45"/>
    <hyperlink r:id="rId27" ref="A47"/>
    <hyperlink r:id="rId28" ref="A49"/>
    <hyperlink r:id="rId29" ref="A50"/>
    <hyperlink r:id="rId30" ref="AC50"/>
    <hyperlink r:id="rId31" ref="A51"/>
    <hyperlink r:id="rId32" ref="AC51"/>
    <hyperlink r:id="rId33" ref="AC52"/>
    <hyperlink r:id="rId34" ref="A56"/>
    <hyperlink r:id="rId35" ref="A57"/>
    <hyperlink r:id="rId36" ref="A58"/>
    <hyperlink r:id="rId37" ref="A60"/>
    <hyperlink r:id="rId38" ref="A61"/>
    <hyperlink r:id="rId39" ref="A62"/>
    <hyperlink r:id="rId40" ref="AC62"/>
    <hyperlink r:id="rId41" ref="A64"/>
    <hyperlink r:id="rId42" ref="AC64"/>
    <hyperlink r:id="rId43" ref="A68"/>
    <hyperlink r:id="rId44" ref="AC68"/>
    <hyperlink r:id="rId45" ref="A72"/>
    <hyperlink r:id="rId46" ref="AC72"/>
    <hyperlink r:id="rId47" ref="A76"/>
    <hyperlink r:id="rId48" ref="Q76"/>
    <hyperlink r:id="rId49" ref="AC76"/>
    <hyperlink r:id="rId50" ref="A80"/>
    <hyperlink r:id="rId51" ref="AC80"/>
    <hyperlink r:id="rId52" ref="A81"/>
    <hyperlink r:id="rId53" ref="A84"/>
    <hyperlink r:id="rId54" ref="A85"/>
    <hyperlink r:id="rId55" ref="A87"/>
    <hyperlink r:id="rId56" ref="A90"/>
    <hyperlink r:id="rId57" ref="AC90"/>
    <hyperlink r:id="rId58" ref="A94"/>
    <hyperlink r:id="rId59" ref="A95"/>
    <hyperlink r:id="rId60" ref="A96"/>
    <hyperlink r:id="rId61" ref="AC96"/>
    <hyperlink r:id="rId62" ref="A98"/>
    <hyperlink r:id="rId63" ref="AC98"/>
  </hyperlinks>
  <drawing r:id="rId6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23.88"/>
  </cols>
  <sheetData>
    <row r="2">
      <c r="A2" s="881" t="s">
        <v>1177</v>
      </c>
      <c r="B2" s="881" t="s">
        <v>1178</v>
      </c>
      <c r="C2" s="881" t="s">
        <v>1179</v>
      </c>
      <c r="D2" s="881" t="s">
        <v>1180</v>
      </c>
      <c r="E2" s="881" t="s">
        <v>1181</v>
      </c>
      <c r="F2" s="881" t="s">
        <v>1182</v>
      </c>
      <c r="G2" s="881" t="s">
        <v>1183</v>
      </c>
    </row>
    <row r="3">
      <c r="A3" s="881"/>
      <c r="B3" s="881" t="s">
        <v>1184</v>
      </c>
      <c r="C3" s="882" t="s">
        <v>1185</v>
      </c>
      <c r="D3" s="881" t="s">
        <v>290</v>
      </c>
      <c r="E3" s="881" t="s">
        <v>291</v>
      </c>
      <c r="G3" s="881" t="s">
        <v>1186</v>
      </c>
    </row>
    <row r="4">
      <c r="A4" s="881"/>
      <c r="B4" s="881" t="s">
        <v>1184</v>
      </c>
      <c r="C4" s="881" t="s">
        <v>1185</v>
      </c>
      <c r="D4" s="881" t="s">
        <v>260</v>
      </c>
      <c r="E4" s="881" t="s">
        <v>1187</v>
      </c>
      <c r="G4" s="881" t="s">
        <v>1188</v>
      </c>
    </row>
    <row r="5">
      <c r="A5" s="881"/>
      <c r="B5" s="881" t="s">
        <v>1184</v>
      </c>
      <c r="C5" s="881" t="s">
        <v>1185</v>
      </c>
      <c r="D5" s="881" t="s">
        <v>260</v>
      </c>
      <c r="E5" s="881" t="s">
        <v>1189</v>
      </c>
      <c r="G5" s="881" t="s">
        <v>1190</v>
      </c>
    </row>
    <row r="6">
      <c r="A6" s="881"/>
      <c r="B6" s="881" t="s">
        <v>1191</v>
      </c>
      <c r="C6" s="881" t="s">
        <v>1192</v>
      </c>
      <c r="D6" s="881" t="s">
        <v>305</v>
      </c>
      <c r="F6" s="883" t="s">
        <v>57</v>
      </c>
    </row>
    <row r="7">
      <c r="A7" s="881"/>
      <c r="B7" s="881" t="s">
        <v>298</v>
      </c>
      <c r="C7" s="881"/>
      <c r="D7" s="881"/>
      <c r="E7" s="881" t="s">
        <v>65</v>
      </c>
      <c r="F7" s="883"/>
    </row>
    <row r="8">
      <c r="A8" s="881"/>
      <c r="B8" s="881" t="s">
        <v>1193</v>
      </c>
      <c r="C8" s="881" t="s">
        <v>1194</v>
      </c>
      <c r="D8" s="881">
        <v>2280.0</v>
      </c>
      <c r="F8" s="883" t="s">
        <v>68</v>
      </c>
    </row>
    <row r="9">
      <c r="A9" s="881"/>
      <c r="B9" s="881"/>
      <c r="C9" s="881"/>
      <c r="D9" s="881"/>
      <c r="F9" s="883"/>
    </row>
    <row r="10">
      <c r="A10" s="881"/>
      <c r="B10" s="881" t="s">
        <v>1193</v>
      </c>
      <c r="C10" s="881" t="s">
        <v>1195</v>
      </c>
      <c r="D10" s="881">
        <v>2280.0</v>
      </c>
      <c r="E10" s="881" t="s">
        <v>1196</v>
      </c>
      <c r="F10" s="883" t="s">
        <v>71</v>
      </c>
    </row>
    <row r="11">
      <c r="A11" s="881"/>
      <c r="B11" s="881" t="s">
        <v>1193</v>
      </c>
      <c r="C11" s="881" t="s">
        <v>1197</v>
      </c>
      <c r="D11" s="881">
        <v>2280.0</v>
      </c>
      <c r="E11" s="881" t="s">
        <v>1198</v>
      </c>
      <c r="F11" s="881" t="s">
        <v>1199</v>
      </c>
    </row>
    <row r="12">
      <c r="A12" s="881"/>
      <c r="B12" s="881" t="s">
        <v>1193</v>
      </c>
      <c r="C12" s="881" t="s">
        <v>1197</v>
      </c>
      <c r="D12" s="881">
        <v>2242.0</v>
      </c>
      <c r="E12" s="881"/>
      <c r="F12" s="881" t="s">
        <v>1200</v>
      </c>
    </row>
    <row r="13">
      <c r="A13" s="881"/>
      <c r="B13" s="881" t="s">
        <v>1193</v>
      </c>
      <c r="C13" s="881" t="s">
        <v>1201</v>
      </c>
      <c r="D13" s="881">
        <v>2280.0</v>
      </c>
      <c r="E13" s="881" t="s">
        <v>1202</v>
      </c>
      <c r="F13" s="881" t="s">
        <v>1203</v>
      </c>
    </row>
    <row r="14">
      <c r="A14" s="881" t="s">
        <v>12</v>
      </c>
      <c r="B14" s="881" t="s">
        <v>1193</v>
      </c>
      <c r="C14" s="881" t="s">
        <v>1197</v>
      </c>
      <c r="D14" s="881">
        <v>2280.0</v>
      </c>
      <c r="E14" s="881"/>
      <c r="F14" s="881" t="s">
        <v>1204</v>
      </c>
    </row>
    <row r="17">
      <c r="A17" s="881" t="s">
        <v>254</v>
      </c>
      <c r="B17" s="881" t="s">
        <v>255</v>
      </c>
      <c r="C17" s="881" t="s">
        <v>1205</v>
      </c>
      <c r="D17" s="881">
        <v>2242.0</v>
      </c>
      <c r="E17" s="881" t="s">
        <v>1206</v>
      </c>
      <c r="F17" s="881" t="s">
        <v>1207</v>
      </c>
      <c r="I17" s="884" t="s">
        <v>1208</v>
      </c>
    </row>
    <row r="18">
      <c r="A18" s="881"/>
      <c r="B18" s="881" t="s">
        <v>255</v>
      </c>
      <c r="C18" s="881" t="s">
        <v>1209</v>
      </c>
      <c r="D18" s="881">
        <v>2242.0</v>
      </c>
      <c r="E18" s="881" t="s">
        <v>1210</v>
      </c>
      <c r="I18" s="884" t="s">
        <v>1211</v>
      </c>
    </row>
    <row r="19">
      <c r="A19" s="881"/>
      <c r="B19" s="881" t="s">
        <v>255</v>
      </c>
      <c r="C19" s="881" t="s">
        <v>1212</v>
      </c>
      <c r="D19" s="881">
        <v>2242.0</v>
      </c>
      <c r="E19" s="881" t="s">
        <v>1213</v>
      </c>
      <c r="I19" s="884" t="s">
        <v>1214</v>
      </c>
      <c r="J19" s="884" t="s">
        <v>101</v>
      </c>
    </row>
    <row r="20">
      <c r="D20" s="881" t="s">
        <v>1215</v>
      </c>
      <c r="E20" s="881" t="s">
        <v>1216</v>
      </c>
      <c r="F20" s="881" t="s">
        <v>1217</v>
      </c>
    </row>
    <row r="21">
      <c r="I21" s="884" t="s">
        <v>135</v>
      </c>
    </row>
    <row r="22">
      <c r="A22" s="881" t="s">
        <v>1218</v>
      </c>
      <c r="B22" s="881" t="s">
        <v>1219</v>
      </c>
      <c r="E22" s="881" t="s">
        <v>1220</v>
      </c>
      <c r="I22" s="884" t="s">
        <v>1221</v>
      </c>
    </row>
    <row r="23">
      <c r="B23" s="881" t="s">
        <v>1183</v>
      </c>
      <c r="E23" s="881" t="s">
        <v>1222</v>
      </c>
    </row>
  </sheetData>
  <hyperlinks>
    <hyperlink r:id="rId1" ref="I17"/>
    <hyperlink r:id="rId2" ref="I18"/>
    <hyperlink r:id="rId3" ref="I19"/>
    <hyperlink r:id="rId4" ref="J19"/>
    <hyperlink r:id="rId5" ref="I21"/>
    <hyperlink r:id="rId6" ref="I22"/>
  </hyperlinks>
  <drawing r:id="rId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0" max="10" width="15.88"/>
  </cols>
  <sheetData>
    <row r="1">
      <c r="A1" s="881" t="s">
        <v>1223</v>
      </c>
      <c r="B1" s="881" t="s">
        <v>1224</v>
      </c>
      <c r="C1" s="883" t="s">
        <v>187</v>
      </c>
      <c r="D1" s="883" t="s">
        <v>1225</v>
      </c>
      <c r="E1" s="883"/>
    </row>
    <row r="2">
      <c r="C2" s="883" t="s">
        <v>32</v>
      </c>
      <c r="D2" s="883"/>
      <c r="E2" s="883"/>
    </row>
    <row r="3">
      <c r="C3" s="883" t="s">
        <v>39</v>
      </c>
      <c r="D3" s="883" t="s">
        <v>39</v>
      </c>
      <c r="E3" s="883"/>
    </row>
    <row r="4">
      <c r="D4" s="881"/>
      <c r="E4" s="881"/>
      <c r="I4" s="881"/>
      <c r="K4" s="881"/>
      <c r="O4" s="881"/>
    </row>
    <row r="5">
      <c r="A5" s="881" t="s">
        <v>1226</v>
      </c>
      <c r="C5" s="881" t="s">
        <v>23</v>
      </c>
      <c r="D5" s="881"/>
      <c r="E5" s="881"/>
      <c r="I5" s="881"/>
      <c r="K5" s="881"/>
      <c r="O5" s="881"/>
    </row>
    <row r="6">
      <c r="C6" s="881" t="s">
        <v>30</v>
      </c>
      <c r="D6" s="881"/>
      <c r="E6" s="881"/>
      <c r="I6" s="881"/>
      <c r="K6" s="881"/>
      <c r="O6" s="881"/>
    </row>
    <row r="7">
      <c r="B7" s="881" t="s">
        <v>46</v>
      </c>
      <c r="D7" s="881"/>
      <c r="E7" s="881"/>
      <c r="I7" s="881"/>
      <c r="K7" s="881"/>
      <c r="O7" s="881"/>
    </row>
    <row r="8">
      <c r="D8" s="881"/>
      <c r="E8" s="881"/>
      <c r="I8" s="881"/>
      <c r="K8" s="881"/>
      <c r="O8" s="881"/>
    </row>
    <row r="9">
      <c r="D9" s="881"/>
      <c r="E9" s="881"/>
      <c r="I9" s="881"/>
      <c r="K9" s="881"/>
      <c r="O9" s="881"/>
    </row>
    <row r="10">
      <c r="E10" s="881" t="s">
        <v>203</v>
      </c>
      <c r="I10" s="881" t="s">
        <v>1227</v>
      </c>
      <c r="K10" s="881" t="s">
        <v>1228</v>
      </c>
      <c r="O10" s="881" t="s">
        <v>1229</v>
      </c>
    </row>
    <row r="11">
      <c r="A11" s="881" t="s">
        <v>1230</v>
      </c>
      <c r="B11" s="881" t="s">
        <v>1231</v>
      </c>
      <c r="C11" s="881" t="s">
        <v>198</v>
      </c>
      <c r="E11" s="881" t="s">
        <v>1232</v>
      </c>
      <c r="F11" s="881" t="s">
        <v>1233</v>
      </c>
      <c r="G11" s="881" t="s">
        <v>1234</v>
      </c>
      <c r="H11" s="881" t="s">
        <v>230</v>
      </c>
      <c r="J11" s="881" t="s">
        <v>222</v>
      </c>
      <c r="K11" s="881" t="s">
        <v>1235</v>
      </c>
      <c r="L11" s="881" t="s">
        <v>164</v>
      </c>
      <c r="M11" s="881" t="s">
        <v>1236</v>
      </c>
      <c r="O11" s="881" t="s">
        <v>1237</v>
      </c>
      <c r="P11" s="881" t="s">
        <v>1238</v>
      </c>
    </row>
    <row r="12">
      <c r="C12" s="881" t="s">
        <v>45</v>
      </c>
    </row>
    <row r="13">
      <c r="B13" s="881" t="s">
        <v>52</v>
      </c>
      <c r="C13" s="881" t="s">
        <v>52</v>
      </c>
    </row>
    <row r="14">
      <c r="B14" s="881" t="s">
        <v>1239</v>
      </c>
    </row>
    <row r="15">
      <c r="C15" s="881" t="s">
        <v>212</v>
      </c>
      <c r="F15" s="881" t="s">
        <v>1240</v>
      </c>
    </row>
    <row r="16">
      <c r="C16" s="881" t="s">
        <v>1241</v>
      </c>
      <c r="F16" s="881" t="s">
        <v>1241</v>
      </c>
      <c r="I16" s="881" t="s">
        <v>1241</v>
      </c>
    </row>
    <row r="17">
      <c r="C17" s="881" t="s">
        <v>1242</v>
      </c>
      <c r="F17" s="881" t="s">
        <v>1242</v>
      </c>
      <c r="I17" s="881" t="s">
        <v>1242</v>
      </c>
    </row>
    <row r="18">
      <c r="F18" s="881" t="s">
        <v>76</v>
      </c>
      <c r="I18" s="881" t="s">
        <v>1243</v>
      </c>
      <c r="K18" s="881" t="s">
        <v>76</v>
      </c>
      <c r="L18" s="881" t="s">
        <v>1243</v>
      </c>
    </row>
    <row r="19">
      <c r="F19" s="881" t="s">
        <v>1244</v>
      </c>
      <c r="I19" s="881" t="s">
        <v>1244</v>
      </c>
      <c r="K19" s="881" t="s">
        <v>1244</v>
      </c>
    </row>
    <row r="20">
      <c r="F20" s="881" t="s">
        <v>1206</v>
      </c>
      <c r="G20" s="881" t="s">
        <v>1206</v>
      </c>
      <c r="I20" s="881" t="s">
        <v>1206</v>
      </c>
      <c r="K20" s="881" t="s">
        <v>1206</v>
      </c>
    </row>
    <row r="21">
      <c r="F21" s="881" t="s">
        <v>294</v>
      </c>
      <c r="G21" s="881" t="s">
        <v>294</v>
      </c>
      <c r="H21" s="881" t="s">
        <v>1245</v>
      </c>
      <c r="I21" s="881" t="s">
        <v>294</v>
      </c>
      <c r="M21" s="881" t="s">
        <v>294</v>
      </c>
    </row>
    <row r="22">
      <c r="F22" s="881" t="s">
        <v>1246</v>
      </c>
      <c r="G22" s="881" t="s">
        <v>1246</v>
      </c>
      <c r="H22" s="881" t="s">
        <v>1246</v>
      </c>
      <c r="I22" s="881" t="s">
        <v>1246</v>
      </c>
    </row>
    <row r="23">
      <c r="F23" s="881" t="s">
        <v>299</v>
      </c>
      <c r="H23" s="881" t="s">
        <v>299</v>
      </c>
      <c r="I23" s="881" t="s">
        <v>299</v>
      </c>
      <c r="J23" s="881" t="s">
        <v>1247</v>
      </c>
      <c r="O23" s="881" t="s">
        <v>299</v>
      </c>
    </row>
    <row r="24">
      <c r="F24" s="881" t="s">
        <v>304</v>
      </c>
      <c r="G24" s="881" t="s">
        <v>1248</v>
      </c>
      <c r="H24" s="881" t="s">
        <v>304</v>
      </c>
      <c r="I24" s="881" t="s">
        <v>304</v>
      </c>
      <c r="J24" s="881"/>
    </row>
    <row r="25">
      <c r="F25" s="881" t="s">
        <v>1249</v>
      </c>
      <c r="H25" s="881" t="s">
        <v>1249</v>
      </c>
      <c r="I25" s="881" t="s">
        <v>1249</v>
      </c>
      <c r="J25" s="881" t="s">
        <v>1249</v>
      </c>
      <c r="P25" s="881" t="s">
        <v>1249</v>
      </c>
    </row>
    <row r="26">
      <c r="F26" s="881" t="s">
        <v>1216</v>
      </c>
      <c r="H26" s="881" t="s">
        <v>1216</v>
      </c>
      <c r="I26" s="881" t="s">
        <v>1216</v>
      </c>
      <c r="J26" s="881" t="s">
        <v>1250</v>
      </c>
      <c r="P26" s="881" t="s">
        <v>1216</v>
      </c>
    </row>
    <row r="29">
      <c r="B29" s="881" t="s">
        <v>200</v>
      </c>
      <c r="C29" s="881" t="s">
        <v>200</v>
      </c>
    </row>
    <row r="30">
      <c r="J30" s="881" t="s">
        <v>1251</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75"/>
  <cols>
    <col customWidth="1" min="1" max="1" width="14.88"/>
    <col customWidth="1" min="2" max="2" width="8.5"/>
    <col customWidth="1" min="15" max="17" width="15.88"/>
    <col customWidth="1" min="20" max="22" width="12.88"/>
  </cols>
  <sheetData>
    <row r="1" ht="20.25" customHeight="1">
      <c r="A1" s="885" t="s">
        <v>1230</v>
      </c>
      <c r="B1" s="885"/>
      <c r="C1" s="881" t="s">
        <v>1252</v>
      </c>
      <c r="D1" s="881"/>
      <c r="E1" s="883" t="s">
        <v>1231</v>
      </c>
      <c r="F1" s="886" t="s">
        <v>198</v>
      </c>
      <c r="G1" s="887" t="s">
        <v>1253</v>
      </c>
      <c r="H1" s="888" t="s">
        <v>1254</v>
      </c>
      <c r="I1" s="889" t="s">
        <v>1255</v>
      </c>
      <c r="J1" s="889" t="s">
        <v>1256</v>
      </c>
      <c r="K1" s="889" t="s">
        <v>1255</v>
      </c>
      <c r="L1" s="890" t="s">
        <v>1227</v>
      </c>
      <c r="M1" s="890"/>
      <c r="N1" s="891" t="s">
        <v>1227</v>
      </c>
      <c r="O1" s="889" t="s">
        <v>1257</v>
      </c>
      <c r="P1" s="886" t="s">
        <v>1228</v>
      </c>
      <c r="Q1" s="883"/>
      <c r="R1" s="890"/>
      <c r="S1" s="890"/>
      <c r="T1" s="888"/>
      <c r="U1" s="888" t="s">
        <v>1258</v>
      </c>
      <c r="V1" s="889" t="s">
        <v>1259</v>
      </c>
      <c r="W1" s="887" t="s">
        <v>1260</v>
      </c>
      <c r="X1" s="887"/>
      <c r="Y1" s="888" t="s">
        <v>1261</v>
      </c>
      <c r="Z1" s="887" t="s">
        <v>1262</v>
      </c>
      <c r="AA1" s="892" t="s">
        <v>1263</v>
      </c>
      <c r="AB1" s="888" t="s">
        <v>1264</v>
      </c>
      <c r="AC1" s="881" t="s">
        <v>1265</v>
      </c>
      <c r="AD1" s="888" t="s">
        <v>1266</v>
      </c>
      <c r="AE1" s="888" t="s">
        <v>1267</v>
      </c>
      <c r="AF1" s="889" t="s">
        <v>1268</v>
      </c>
      <c r="AG1" s="887" t="s">
        <v>1269</v>
      </c>
      <c r="AH1" s="887" t="s">
        <v>1270</v>
      </c>
      <c r="AI1" s="893" t="s">
        <v>1271</v>
      </c>
      <c r="AK1" s="894" t="s">
        <v>164</v>
      </c>
      <c r="AL1" s="888"/>
    </row>
    <row r="2" ht="20.25" customHeight="1">
      <c r="A2" s="895"/>
      <c r="B2" s="895"/>
      <c r="E2" s="883"/>
      <c r="F2" s="886"/>
      <c r="G2" s="890"/>
      <c r="H2" s="886"/>
      <c r="I2" s="883"/>
      <c r="J2" s="889" t="s">
        <v>222</v>
      </c>
      <c r="K2" s="883" t="s">
        <v>230</v>
      </c>
      <c r="L2" s="887"/>
      <c r="M2" s="887" t="s">
        <v>230</v>
      </c>
      <c r="N2" s="896" t="s">
        <v>222</v>
      </c>
      <c r="O2" s="889" t="s">
        <v>1272</v>
      </c>
      <c r="P2" s="888" t="s">
        <v>1273</v>
      </c>
      <c r="Q2" s="889" t="s">
        <v>1274</v>
      </c>
      <c r="R2" s="890" t="s">
        <v>164</v>
      </c>
      <c r="S2" s="887" t="s">
        <v>1275</v>
      </c>
      <c r="T2" s="897"/>
      <c r="U2" s="898"/>
      <c r="V2" s="899" t="s">
        <v>1276</v>
      </c>
      <c r="W2" s="900" t="s">
        <v>1276</v>
      </c>
      <c r="X2" s="900" t="s">
        <v>1277</v>
      </c>
      <c r="Y2" s="888" t="s">
        <v>1278</v>
      </c>
      <c r="Z2" s="887" t="s">
        <v>1278</v>
      </c>
      <c r="AA2" s="892" t="s">
        <v>1279</v>
      </c>
      <c r="AB2" s="888"/>
      <c r="AC2" s="881" t="s">
        <v>1280</v>
      </c>
      <c r="AD2" s="888" t="s">
        <v>1281</v>
      </c>
      <c r="AE2" s="888" t="s">
        <v>1282</v>
      </c>
      <c r="AF2" s="889" t="s">
        <v>1283</v>
      </c>
      <c r="AG2" s="887"/>
      <c r="AH2" s="887" t="s">
        <v>1284</v>
      </c>
      <c r="AI2" s="893" t="s">
        <v>1285</v>
      </c>
      <c r="AJ2" s="881" t="s">
        <v>1286</v>
      </c>
      <c r="AK2" s="901"/>
      <c r="AL2" s="888"/>
    </row>
    <row r="3" ht="20.25" customHeight="1">
      <c r="A3" s="885"/>
      <c r="B3" s="885"/>
      <c r="C3" s="881"/>
      <c r="D3" s="883"/>
      <c r="E3" s="883"/>
      <c r="F3" s="883"/>
      <c r="G3" s="887"/>
      <c r="H3" s="883"/>
      <c r="I3" s="883"/>
      <c r="J3" s="883"/>
      <c r="K3" s="883"/>
      <c r="L3" s="890"/>
      <c r="M3" s="890"/>
      <c r="N3" s="896"/>
      <c r="O3" s="883"/>
      <c r="P3" s="886"/>
      <c r="Q3" s="883"/>
      <c r="R3" s="890"/>
      <c r="S3" s="890"/>
      <c r="T3" s="886"/>
      <c r="U3" s="888" t="s">
        <v>1287</v>
      </c>
      <c r="V3" s="883"/>
      <c r="W3" s="890"/>
      <c r="X3" s="890"/>
      <c r="Y3" s="888" t="s">
        <v>1288</v>
      </c>
      <c r="Z3" s="890"/>
      <c r="AA3" s="892" t="s">
        <v>1289</v>
      </c>
      <c r="AB3" s="888" t="s">
        <v>1290</v>
      </c>
      <c r="AC3" s="881" t="s">
        <v>1291</v>
      </c>
      <c r="AD3" s="888" t="s">
        <v>1292</v>
      </c>
      <c r="AE3" s="888" t="s">
        <v>1293</v>
      </c>
      <c r="AF3" s="883"/>
      <c r="AG3" s="890"/>
      <c r="AH3" s="890"/>
      <c r="AI3" s="893" t="s">
        <v>1294</v>
      </c>
      <c r="AK3" s="902"/>
      <c r="AL3" s="886"/>
    </row>
    <row r="4" ht="20.25" customHeight="1">
      <c r="A4" s="885" t="s">
        <v>46</v>
      </c>
      <c r="B4" s="885" t="s">
        <v>1295</v>
      </c>
      <c r="D4" s="883"/>
      <c r="E4" s="889" t="s">
        <v>46</v>
      </c>
      <c r="F4" s="886"/>
      <c r="G4" s="887"/>
      <c r="H4" s="886"/>
      <c r="I4" s="883"/>
      <c r="J4" s="883"/>
      <c r="K4" s="883"/>
      <c r="L4" s="890"/>
      <c r="M4" s="890"/>
      <c r="N4" s="896"/>
      <c r="O4" s="883"/>
      <c r="P4" s="886"/>
      <c r="Q4" s="883"/>
      <c r="R4" s="890"/>
      <c r="S4" s="890"/>
      <c r="T4" s="886"/>
      <c r="U4" s="886"/>
      <c r="V4" s="883"/>
      <c r="W4" s="890"/>
      <c r="X4" s="890"/>
      <c r="Y4" s="886"/>
      <c r="Z4" s="890"/>
      <c r="AA4" s="903"/>
      <c r="AB4" s="886"/>
      <c r="AD4" s="886"/>
      <c r="AE4" s="886"/>
      <c r="AF4" s="883"/>
      <c r="AG4" s="890"/>
      <c r="AH4" s="890"/>
      <c r="AI4" s="904"/>
      <c r="AK4" s="902"/>
      <c r="AL4" s="886"/>
    </row>
    <row r="5" ht="20.25" customHeight="1">
      <c r="A5" s="885" t="s">
        <v>1296</v>
      </c>
      <c r="B5" s="885" t="s">
        <v>1295</v>
      </c>
      <c r="E5" s="905" t="s">
        <v>200</v>
      </c>
      <c r="F5" s="906" t="s">
        <v>200</v>
      </c>
      <c r="G5" s="896" t="s">
        <v>200</v>
      </c>
      <c r="H5" s="883"/>
      <c r="I5" s="883"/>
      <c r="J5" s="883"/>
      <c r="K5" s="883"/>
      <c r="L5" s="890"/>
      <c r="M5" s="890"/>
      <c r="N5" s="896"/>
      <c r="O5" s="906"/>
      <c r="P5" s="907"/>
      <c r="Q5" s="906"/>
      <c r="R5" s="908"/>
      <c r="S5" s="908"/>
      <c r="T5" s="886"/>
      <c r="U5" s="886"/>
      <c r="V5" s="883"/>
      <c r="W5" s="890"/>
      <c r="X5" s="890"/>
      <c r="Y5" s="886"/>
      <c r="Z5" s="890"/>
      <c r="AA5" s="903"/>
      <c r="AB5" s="886"/>
      <c r="AD5" s="886"/>
      <c r="AE5" s="886"/>
      <c r="AF5" s="883"/>
      <c r="AG5" s="890"/>
      <c r="AH5" s="890"/>
      <c r="AI5" s="904"/>
      <c r="AK5" s="902"/>
      <c r="AL5" s="886"/>
    </row>
    <row r="6" ht="20.25" customHeight="1">
      <c r="A6" s="885" t="s">
        <v>1297</v>
      </c>
      <c r="B6" s="885" t="s">
        <v>1295</v>
      </c>
      <c r="E6" s="905"/>
      <c r="F6" s="906" t="s">
        <v>68</v>
      </c>
      <c r="G6" s="896"/>
      <c r="H6" s="883"/>
      <c r="I6" s="883"/>
      <c r="J6" s="883"/>
      <c r="K6" s="883"/>
      <c r="L6" s="890"/>
      <c r="M6" s="890"/>
      <c r="N6" s="896"/>
      <c r="O6" s="906"/>
      <c r="P6" s="907" t="s">
        <v>68</v>
      </c>
      <c r="Q6" s="906"/>
      <c r="R6" s="908" t="s">
        <v>1298</v>
      </c>
      <c r="S6" s="908"/>
      <c r="T6" s="886"/>
      <c r="U6" s="886"/>
      <c r="V6" s="883"/>
      <c r="W6" s="890"/>
      <c r="X6" s="890"/>
      <c r="Y6" s="886"/>
      <c r="Z6" s="890"/>
      <c r="AA6" s="903"/>
      <c r="AB6" s="886"/>
      <c r="AD6" s="886"/>
      <c r="AE6" s="886"/>
      <c r="AF6" s="883"/>
      <c r="AG6" s="890"/>
      <c r="AH6" s="890"/>
      <c r="AI6" s="904"/>
      <c r="AK6" s="902"/>
      <c r="AL6" s="886"/>
    </row>
    <row r="7" ht="20.25" customHeight="1">
      <c r="A7" s="885" t="s">
        <v>1299</v>
      </c>
      <c r="B7" s="885" t="s">
        <v>1295</v>
      </c>
      <c r="E7" s="909"/>
      <c r="F7" s="883"/>
      <c r="G7" s="896"/>
      <c r="H7" s="883" t="s">
        <v>71</v>
      </c>
      <c r="I7" s="883"/>
      <c r="J7" s="883"/>
      <c r="K7" s="883"/>
      <c r="L7" s="890" t="s">
        <v>1300</v>
      </c>
      <c r="M7" s="890"/>
      <c r="N7" s="896"/>
      <c r="O7" s="883"/>
      <c r="P7" s="886" t="s">
        <v>71</v>
      </c>
      <c r="Q7" s="883"/>
      <c r="R7" s="890" t="s">
        <v>71</v>
      </c>
      <c r="S7" s="890"/>
      <c r="T7" s="886"/>
      <c r="U7" s="886"/>
      <c r="V7" s="883"/>
      <c r="W7" s="890"/>
      <c r="X7" s="890"/>
      <c r="Y7" s="886"/>
      <c r="Z7" s="890"/>
      <c r="AA7" s="903"/>
      <c r="AB7" s="886"/>
      <c r="AD7" s="886"/>
      <c r="AE7" s="886"/>
      <c r="AF7" s="883"/>
      <c r="AG7" s="890"/>
      <c r="AH7" s="890"/>
      <c r="AI7" s="904"/>
      <c r="AK7" s="902"/>
      <c r="AL7" s="886"/>
    </row>
    <row r="8" ht="20.25" customHeight="1">
      <c r="A8" s="885" t="s">
        <v>1301</v>
      </c>
      <c r="B8" s="885" t="s">
        <v>1295</v>
      </c>
      <c r="F8" s="904"/>
      <c r="G8" s="902"/>
      <c r="H8" s="893"/>
      <c r="I8" s="881" t="s">
        <v>77</v>
      </c>
      <c r="L8" s="902"/>
      <c r="M8" s="902"/>
      <c r="N8" s="910"/>
      <c r="O8" s="881"/>
      <c r="P8" s="893" t="s">
        <v>77</v>
      </c>
      <c r="Q8" s="881"/>
      <c r="R8" s="902"/>
      <c r="S8" s="902"/>
      <c r="T8" s="904"/>
      <c r="U8" s="904"/>
      <c r="W8" s="902"/>
      <c r="X8" s="902"/>
      <c r="Y8" s="904"/>
      <c r="Z8" s="902"/>
      <c r="AA8" s="911"/>
      <c r="AB8" s="904"/>
      <c r="AD8" s="904"/>
      <c r="AE8" s="904"/>
      <c r="AG8" s="902"/>
      <c r="AH8" s="902"/>
      <c r="AI8" s="904"/>
      <c r="AK8" s="902"/>
      <c r="AL8" s="904"/>
    </row>
    <row r="9" ht="20.25" customHeight="1">
      <c r="A9" s="885" t="s">
        <v>1302</v>
      </c>
      <c r="B9" s="885" t="s">
        <v>1295</v>
      </c>
      <c r="F9" s="904"/>
      <c r="G9" s="902"/>
      <c r="H9" s="904"/>
      <c r="I9" s="881" t="s">
        <v>1303</v>
      </c>
      <c r="L9" s="902"/>
      <c r="M9" s="902"/>
      <c r="N9" s="910"/>
      <c r="O9" s="881"/>
      <c r="P9" s="893" t="s">
        <v>1303</v>
      </c>
      <c r="Q9" s="881"/>
      <c r="R9" s="902"/>
      <c r="S9" s="902"/>
      <c r="T9" s="904"/>
      <c r="U9" s="904"/>
      <c r="W9" s="902"/>
      <c r="X9" s="902"/>
      <c r="Y9" s="904"/>
      <c r="Z9" s="902"/>
      <c r="AA9" s="911"/>
      <c r="AB9" s="904"/>
      <c r="AD9" s="904"/>
      <c r="AE9" s="904"/>
      <c r="AG9" s="902"/>
      <c r="AH9" s="902"/>
      <c r="AI9" s="904"/>
      <c r="AK9" s="902"/>
      <c r="AL9" s="904"/>
    </row>
    <row r="10" ht="20.25" customHeight="1">
      <c r="A10" s="885" t="s">
        <v>1304</v>
      </c>
      <c r="B10" s="885" t="s">
        <v>1295</v>
      </c>
      <c r="F10" s="904"/>
      <c r="G10" s="902"/>
      <c r="H10" s="904"/>
      <c r="I10" s="881" t="s">
        <v>101</v>
      </c>
      <c r="L10" s="901" t="s">
        <v>101</v>
      </c>
      <c r="M10" s="901"/>
      <c r="N10" s="912"/>
      <c r="O10" s="881"/>
      <c r="P10" s="893" t="s">
        <v>101</v>
      </c>
      <c r="Q10" s="881" t="s">
        <v>101</v>
      </c>
      <c r="R10" s="902"/>
      <c r="S10" s="902"/>
      <c r="T10" s="904"/>
      <c r="U10" s="904"/>
      <c r="W10" s="902"/>
      <c r="X10" s="902"/>
      <c r="Y10" s="904"/>
      <c r="Z10" s="902"/>
      <c r="AA10" s="911"/>
      <c r="AB10" s="904"/>
      <c r="AD10" s="904"/>
      <c r="AE10" s="904"/>
      <c r="AG10" s="902"/>
      <c r="AH10" s="902"/>
      <c r="AI10" s="904"/>
      <c r="AK10" s="902"/>
      <c r="AL10" s="904"/>
    </row>
    <row r="11" ht="20.25" customHeight="1">
      <c r="A11" s="885" t="s">
        <v>1305</v>
      </c>
      <c r="B11" s="885" t="s">
        <v>1295</v>
      </c>
      <c r="F11" s="904"/>
      <c r="G11" s="902"/>
      <c r="H11" s="904"/>
      <c r="I11" s="881" t="s">
        <v>1214</v>
      </c>
      <c r="J11" s="881" t="s">
        <v>1306</v>
      </c>
      <c r="K11" s="881" t="s">
        <v>1214</v>
      </c>
      <c r="L11" s="902"/>
      <c r="M11" s="902"/>
      <c r="N11" s="910"/>
      <c r="O11" s="881"/>
      <c r="P11" s="893" t="s">
        <v>1214</v>
      </c>
      <c r="R11" s="902"/>
      <c r="S11" s="902"/>
      <c r="T11" s="904"/>
      <c r="U11" s="904"/>
      <c r="W11" s="902"/>
      <c r="X11" s="902"/>
      <c r="Y11" s="893"/>
      <c r="Z11" s="901"/>
      <c r="AA11" s="913"/>
      <c r="AB11" s="893"/>
      <c r="AD11" s="893"/>
      <c r="AE11" s="893"/>
      <c r="AF11" s="881" t="s">
        <v>1306</v>
      </c>
      <c r="AG11" s="902"/>
      <c r="AH11" s="902"/>
      <c r="AI11" s="904"/>
      <c r="AK11" s="902"/>
      <c r="AL11" s="904"/>
    </row>
    <row r="12" ht="20.25" customHeight="1">
      <c r="A12" s="885" t="s">
        <v>1307</v>
      </c>
      <c r="B12" s="885" t="s">
        <v>1295</v>
      </c>
      <c r="F12" s="904"/>
      <c r="G12" s="902"/>
      <c r="H12" s="904"/>
      <c r="I12" s="881" t="s">
        <v>1308</v>
      </c>
      <c r="L12" s="901" t="s">
        <v>128</v>
      </c>
      <c r="M12" s="901"/>
      <c r="N12" s="912" t="s">
        <v>128</v>
      </c>
      <c r="O12" s="881"/>
      <c r="P12" s="893" t="s">
        <v>128</v>
      </c>
      <c r="R12" s="902"/>
      <c r="S12" s="902"/>
      <c r="T12" s="904"/>
      <c r="U12" s="904"/>
      <c r="W12" s="902"/>
      <c r="X12" s="902"/>
      <c r="Y12" s="893"/>
      <c r="Z12" s="901"/>
      <c r="AA12" s="913"/>
      <c r="AB12" s="893"/>
      <c r="AD12" s="893"/>
      <c r="AE12" s="893"/>
      <c r="AF12" s="881" t="s">
        <v>1309</v>
      </c>
      <c r="AG12" s="902"/>
      <c r="AH12" s="902"/>
      <c r="AI12" s="904"/>
      <c r="AK12" s="902"/>
      <c r="AL12" s="904"/>
    </row>
    <row r="13" ht="20.25" customHeight="1">
      <c r="A13" s="885" t="s">
        <v>1310</v>
      </c>
      <c r="B13" s="885" t="s">
        <v>1311</v>
      </c>
      <c r="F13" s="904"/>
      <c r="G13" s="902"/>
      <c r="H13" s="904"/>
      <c r="L13" s="902"/>
      <c r="M13" s="902"/>
      <c r="N13" s="910"/>
      <c r="P13" s="904"/>
      <c r="R13" s="902"/>
      <c r="S13" s="902"/>
      <c r="T13" s="904"/>
      <c r="U13" s="904"/>
      <c r="V13" s="881" t="s">
        <v>139</v>
      </c>
      <c r="W13" s="901" t="s">
        <v>139</v>
      </c>
      <c r="X13" s="901" t="s">
        <v>139</v>
      </c>
      <c r="Y13" s="904"/>
      <c r="Z13" s="902"/>
      <c r="AA13" s="911"/>
      <c r="AB13" s="904"/>
      <c r="AD13" s="904"/>
      <c r="AE13" s="904"/>
      <c r="AG13" s="902"/>
      <c r="AH13" s="902"/>
      <c r="AI13" s="893" t="s">
        <v>243</v>
      </c>
      <c r="AK13" s="902"/>
      <c r="AL13" s="893"/>
    </row>
    <row r="14" ht="20.25" customHeight="1">
      <c r="A14" s="885"/>
      <c r="B14" s="885"/>
      <c r="F14" s="904"/>
      <c r="G14" s="902"/>
      <c r="H14" s="904"/>
      <c r="L14" s="902"/>
      <c r="M14" s="902"/>
      <c r="N14" s="910"/>
      <c r="P14" s="904"/>
      <c r="R14" s="902"/>
      <c r="S14" s="902"/>
      <c r="T14" s="904"/>
      <c r="U14" s="904"/>
      <c r="W14" s="902"/>
      <c r="X14" s="902"/>
      <c r="Y14" s="904"/>
      <c r="Z14" s="902"/>
      <c r="AA14" s="911"/>
      <c r="AB14" s="904"/>
      <c r="AD14" s="904"/>
      <c r="AE14" s="904"/>
      <c r="AG14" s="902"/>
      <c r="AH14" s="902"/>
      <c r="AI14" s="904"/>
      <c r="AK14" s="902"/>
      <c r="AL14" s="904"/>
    </row>
    <row r="15" ht="20.25" customHeight="1">
      <c r="A15" s="885" t="s">
        <v>1312</v>
      </c>
      <c r="B15" s="885" t="s">
        <v>1295</v>
      </c>
      <c r="F15" s="904"/>
      <c r="G15" s="902"/>
      <c r="H15" s="904"/>
      <c r="L15" s="901" t="s">
        <v>182</v>
      </c>
      <c r="M15" s="901"/>
      <c r="N15" s="910"/>
      <c r="P15" s="904"/>
      <c r="R15" s="901" t="s">
        <v>182</v>
      </c>
      <c r="S15" s="901" t="s">
        <v>1313</v>
      </c>
      <c r="T15" s="904"/>
      <c r="U15" s="904"/>
      <c r="W15" s="902"/>
      <c r="X15" s="902"/>
      <c r="Y15" s="904"/>
      <c r="Z15" s="902"/>
      <c r="AA15" s="911"/>
      <c r="AB15" s="904"/>
      <c r="AD15" s="904"/>
      <c r="AE15" s="904"/>
      <c r="AG15" s="902"/>
      <c r="AH15" s="902"/>
      <c r="AI15" s="904"/>
      <c r="AK15" s="902"/>
      <c r="AL15" s="904"/>
    </row>
    <row r="16" ht="20.25" customHeight="1">
      <c r="A16" s="885" t="s">
        <v>1314</v>
      </c>
      <c r="B16" s="885" t="s">
        <v>1295</v>
      </c>
      <c r="F16" s="904"/>
      <c r="G16" s="902"/>
      <c r="H16" s="904"/>
      <c r="L16" s="901" t="s">
        <v>1315</v>
      </c>
      <c r="M16" s="901"/>
      <c r="N16" s="910"/>
      <c r="P16" s="904"/>
      <c r="R16" s="901" t="s">
        <v>86</v>
      </c>
      <c r="S16" s="901" t="s">
        <v>86</v>
      </c>
      <c r="T16" s="904"/>
      <c r="U16" s="904"/>
      <c r="W16" s="902"/>
      <c r="X16" s="902"/>
      <c r="Y16" s="904"/>
      <c r="Z16" s="902"/>
      <c r="AA16" s="911"/>
      <c r="AB16" s="904"/>
      <c r="AD16" s="904"/>
      <c r="AE16" s="904"/>
      <c r="AG16" s="902"/>
      <c r="AH16" s="902"/>
      <c r="AI16" s="904"/>
      <c r="AK16" s="902"/>
      <c r="AL16" s="904"/>
    </row>
    <row r="17" ht="20.25" customHeight="1">
      <c r="A17" s="885" t="s">
        <v>1316</v>
      </c>
      <c r="B17" s="885" t="s">
        <v>1295</v>
      </c>
      <c r="F17" s="904"/>
      <c r="G17" s="902"/>
      <c r="H17" s="904"/>
      <c r="L17" s="901" t="s">
        <v>103</v>
      </c>
      <c r="M17" s="901"/>
      <c r="N17" s="910"/>
      <c r="P17" s="904"/>
      <c r="R17" s="901" t="s">
        <v>1317</v>
      </c>
      <c r="S17" s="902"/>
      <c r="T17" s="904"/>
      <c r="U17" s="904"/>
      <c r="W17" s="902"/>
      <c r="X17" s="902"/>
      <c r="Y17" s="904"/>
      <c r="Z17" s="902"/>
      <c r="AA17" s="911"/>
      <c r="AB17" s="904"/>
      <c r="AD17" s="904"/>
      <c r="AE17" s="904"/>
      <c r="AG17" s="902"/>
      <c r="AH17" s="902"/>
      <c r="AI17" s="904"/>
      <c r="AK17" s="902"/>
      <c r="AL17" s="904"/>
    </row>
    <row r="18" ht="20.25" customHeight="1">
      <c r="A18" s="885" t="s">
        <v>1318</v>
      </c>
      <c r="B18" s="885" t="s">
        <v>1295</v>
      </c>
      <c r="F18" s="904"/>
      <c r="G18" s="902"/>
      <c r="H18" s="904"/>
      <c r="L18" s="902"/>
      <c r="M18" s="901" t="s">
        <v>232</v>
      </c>
      <c r="N18" s="912" t="s">
        <v>232</v>
      </c>
      <c r="P18" s="904"/>
      <c r="R18" s="901" t="s">
        <v>1319</v>
      </c>
      <c r="S18" s="902"/>
      <c r="T18" s="904"/>
      <c r="U18" s="904"/>
      <c r="W18" s="902"/>
      <c r="X18" s="902"/>
      <c r="Y18" s="893"/>
      <c r="Z18" s="901"/>
      <c r="AA18" s="913"/>
      <c r="AB18" s="893"/>
      <c r="AD18" s="893"/>
      <c r="AE18" s="893"/>
      <c r="AF18" s="901" t="s">
        <v>1319</v>
      </c>
      <c r="AG18" s="902"/>
      <c r="AH18" s="902"/>
      <c r="AI18" s="904"/>
      <c r="AK18" s="902"/>
      <c r="AL18" s="904"/>
    </row>
    <row r="19" ht="20.25" customHeight="1">
      <c r="A19" s="885" t="s">
        <v>1320</v>
      </c>
      <c r="B19" s="885" t="s">
        <v>1295</v>
      </c>
      <c r="F19" s="904"/>
      <c r="G19" s="902"/>
      <c r="H19" s="904"/>
      <c r="L19" s="901" t="s">
        <v>129</v>
      </c>
      <c r="M19" s="902"/>
      <c r="N19" s="912" t="s">
        <v>129</v>
      </c>
      <c r="P19" s="904"/>
      <c r="R19" s="901" t="s">
        <v>1321</v>
      </c>
      <c r="S19" s="902"/>
      <c r="T19" s="904"/>
      <c r="U19" s="904"/>
      <c r="W19" s="902"/>
      <c r="X19" s="902"/>
      <c r="Y19" s="893"/>
      <c r="Z19" s="901"/>
      <c r="AA19" s="913"/>
      <c r="AB19" s="893"/>
      <c r="AD19" s="893"/>
      <c r="AE19" s="893"/>
      <c r="AF19" s="901" t="s">
        <v>129</v>
      </c>
      <c r="AG19" s="902"/>
      <c r="AH19" s="902"/>
      <c r="AI19" s="904"/>
      <c r="AK19" s="902"/>
      <c r="AL19" s="904"/>
    </row>
    <row r="20" ht="20.25" customHeight="1">
      <c r="A20" s="885" t="s">
        <v>1322</v>
      </c>
      <c r="B20" s="885" t="s">
        <v>1311</v>
      </c>
      <c r="F20" s="904"/>
      <c r="G20" s="902"/>
      <c r="H20" s="904"/>
      <c r="L20" s="902"/>
      <c r="M20" s="902"/>
      <c r="N20" s="910"/>
      <c r="P20" s="904"/>
      <c r="R20" s="902"/>
      <c r="S20" s="902"/>
      <c r="T20" s="904"/>
      <c r="U20" s="904"/>
      <c r="W20" s="901" t="s">
        <v>1323</v>
      </c>
      <c r="X20" s="901" t="s">
        <v>1324</v>
      </c>
      <c r="Y20" s="904"/>
      <c r="Z20" s="902"/>
      <c r="AA20" s="911"/>
      <c r="AB20" s="904"/>
      <c r="AD20" s="904"/>
      <c r="AE20" s="904"/>
      <c r="AG20" s="902"/>
      <c r="AH20" s="902"/>
      <c r="AI20" s="904"/>
      <c r="AK20" s="901" t="s">
        <v>1324</v>
      </c>
      <c r="AL20" s="904"/>
    </row>
    <row r="21" ht="20.25" customHeight="1">
      <c r="A21" s="885"/>
      <c r="B21" s="885"/>
      <c r="F21" s="904"/>
      <c r="G21" s="902"/>
      <c r="H21" s="904"/>
      <c r="L21" s="902"/>
      <c r="M21" s="902"/>
      <c r="N21" s="910"/>
      <c r="P21" s="904"/>
      <c r="R21" s="902"/>
      <c r="S21" s="902"/>
      <c r="T21" s="904"/>
      <c r="U21" s="904"/>
      <c r="W21" s="902"/>
      <c r="X21" s="902"/>
      <c r="Y21" s="904"/>
      <c r="Z21" s="902"/>
      <c r="AA21" s="911"/>
      <c r="AB21" s="904"/>
      <c r="AD21" s="904"/>
      <c r="AE21" s="904"/>
      <c r="AG21" s="902"/>
      <c r="AH21" s="902"/>
      <c r="AI21" s="904"/>
      <c r="AK21" s="902"/>
      <c r="AL21" s="904"/>
    </row>
    <row r="22" ht="20.25" customHeight="1">
      <c r="A22" s="885" t="s">
        <v>1325</v>
      </c>
      <c r="B22" s="885"/>
      <c r="F22" s="904"/>
      <c r="G22" s="902"/>
      <c r="H22" s="904"/>
      <c r="L22" s="902"/>
      <c r="M22" s="902"/>
      <c r="N22" s="910"/>
      <c r="P22" s="904"/>
      <c r="R22" s="902"/>
      <c r="S22" s="902"/>
      <c r="T22" s="904"/>
      <c r="U22" s="904"/>
      <c r="W22" s="902"/>
      <c r="X22" s="902"/>
      <c r="Y22" s="904"/>
      <c r="Z22" s="902"/>
      <c r="AA22" s="911"/>
      <c r="AB22" s="904"/>
      <c r="AD22" s="904"/>
      <c r="AE22" s="904"/>
      <c r="AG22" s="902"/>
      <c r="AH22" s="902"/>
      <c r="AI22" s="904"/>
      <c r="AK22" s="902"/>
      <c r="AL22" s="904"/>
    </row>
    <row r="23" ht="20.25" customHeight="1">
      <c r="A23" s="885" t="s">
        <v>1326</v>
      </c>
      <c r="B23" s="885" t="s">
        <v>1327</v>
      </c>
      <c r="F23" s="904"/>
      <c r="G23" s="902"/>
      <c r="H23" s="904"/>
      <c r="L23" s="902"/>
      <c r="M23" s="902"/>
      <c r="N23" s="910"/>
      <c r="P23" s="904"/>
      <c r="R23" s="902"/>
      <c r="S23" s="902"/>
      <c r="T23" s="904"/>
      <c r="U23" s="904"/>
      <c r="W23" s="902"/>
      <c r="X23" s="902"/>
      <c r="Y23" s="893"/>
      <c r="Z23" s="901"/>
      <c r="AA23" s="913"/>
      <c r="AB23" s="893" t="s">
        <v>1328</v>
      </c>
      <c r="AD23" s="893"/>
      <c r="AE23" s="904"/>
      <c r="AG23" s="902"/>
      <c r="AH23" s="902"/>
      <c r="AI23" s="904"/>
      <c r="AK23" s="902"/>
      <c r="AL23" s="904"/>
    </row>
    <row r="24" ht="20.25" customHeight="1">
      <c r="A24" s="885"/>
      <c r="B24" s="885"/>
      <c r="F24" s="904"/>
      <c r="G24" s="902"/>
      <c r="H24" s="904"/>
      <c r="L24" s="902"/>
      <c r="M24" s="902"/>
      <c r="N24" s="910"/>
      <c r="P24" s="904"/>
      <c r="R24" s="902"/>
      <c r="S24" s="902"/>
      <c r="T24" s="904"/>
      <c r="U24" s="904"/>
      <c r="W24" s="902"/>
      <c r="X24" s="902"/>
      <c r="Y24" s="904"/>
      <c r="Z24" s="902"/>
      <c r="AA24" s="911"/>
      <c r="AB24" s="904"/>
      <c r="AD24" s="904"/>
      <c r="AE24" s="904"/>
      <c r="AG24" s="902"/>
      <c r="AH24" s="902"/>
      <c r="AI24" s="904"/>
      <c r="AK24" s="902"/>
      <c r="AL24" s="904"/>
    </row>
    <row r="25" ht="20.25" customHeight="1">
      <c r="A25" s="885" t="s">
        <v>1329</v>
      </c>
      <c r="B25" s="885"/>
      <c r="F25" s="904"/>
      <c r="G25" s="902"/>
      <c r="H25" s="904"/>
      <c r="L25" s="902"/>
      <c r="M25" s="902"/>
      <c r="N25" s="910"/>
      <c r="P25" s="904"/>
      <c r="R25" s="902"/>
      <c r="S25" s="902"/>
      <c r="T25" s="904"/>
      <c r="U25" s="904"/>
      <c r="W25" s="902"/>
      <c r="X25" s="902"/>
      <c r="Y25" s="904"/>
      <c r="Z25" s="902"/>
      <c r="AA25" s="911"/>
      <c r="AB25" s="904"/>
      <c r="AD25" s="904"/>
      <c r="AE25" s="904"/>
      <c r="AG25" s="902"/>
      <c r="AH25" s="902"/>
      <c r="AI25" s="904"/>
      <c r="AK25" s="902"/>
      <c r="AL25" s="904"/>
    </row>
    <row r="26" ht="20.25" customHeight="1">
      <c r="A26" s="885" t="s">
        <v>1330</v>
      </c>
      <c r="B26" s="885" t="s">
        <v>1295</v>
      </c>
      <c r="F26" s="904"/>
      <c r="G26" s="902"/>
      <c r="H26" s="904"/>
      <c r="I26" s="881" t="s">
        <v>105</v>
      </c>
      <c r="L26" s="902"/>
      <c r="M26" s="902"/>
      <c r="N26" s="910"/>
      <c r="P26" s="904"/>
      <c r="R26" s="902"/>
      <c r="S26" s="902"/>
      <c r="T26" s="904"/>
      <c r="U26" s="904"/>
      <c r="W26" s="902"/>
      <c r="X26" s="902"/>
      <c r="Y26" s="904"/>
      <c r="Z26" s="902"/>
      <c r="AA26" s="911"/>
      <c r="AB26" s="904"/>
      <c r="AD26" s="904"/>
      <c r="AE26" s="893" t="s">
        <v>105</v>
      </c>
      <c r="AG26" s="901" t="s">
        <v>105</v>
      </c>
      <c r="AH26" s="902"/>
      <c r="AI26" s="904"/>
      <c r="AK26" s="902"/>
      <c r="AL26" s="904"/>
    </row>
    <row r="27" ht="20.25" customHeight="1">
      <c r="A27" s="885" t="s">
        <v>1331</v>
      </c>
      <c r="B27" s="885" t="s">
        <v>1295</v>
      </c>
      <c r="F27" s="904"/>
      <c r="G27" s="902"/>
      <c r="H27" s="904"/>
      <c r="I27" s="881" t="s">
        <v>1332</v>
      </c>
      <c r="L27" s="902"/>
      <c r="M27" s="902"/>
      <c r="N27" s="910"/>
      <c r="P27" s="904"/>
      <c r="R27" s="902"/>
      <c r="S27" s="902"/>
      <c r="T27" s="904"/>
      <c r="U27" s="904"/>
      <c r="W27" s="902"/>
      <c r="X27" s="902"/>
      <c r="Y27" s="904"/>
      <c r="Z27" s="902"/>
      <c r="AA27" s="911"/>
      <c r="AB27" s="904"/>
      <c r="AD27" s="904"/>
      <c r="AE27" s="904"/>
      <c r="AG27" s="901" t="s">
        <v>115</v>
      </c>
      <c r="AH27" s="901" t="s">
        <v>115</v>
      </c>
      <c r="AI27" s="904"/>
      <c r="AK27" s="902"/>
      <c r="AL27" s="904"/>
    </row>
    <row r="28" ht="20.25" customHeight="1">
      <c r="A28" s="885" t="s">
        <v>1333</v>
      </c>
      <c r="B28" s="885" t="s">
        <v>1295</v>
      </c>
      <c r="F28" s="904"/>
      <c r="G28" s="902"/>
      <c r="H28" s="904"/>
      <c r="I28" s="881" t="s">
        <v>1334</v>
      </c>
      <c r="L28" s="902"/>
      <c r="M28" s="902"/>
      <c r="N28" s="910"/>
      <c r="P28" s="904"/>
      <c r="R28" s="902"/>
      <c r="S28" s="902"/>
      <c r="T28" s="904"/>
      <c r="U28" s="904"/>
      <c r="W28" s="902"/>
      <c r="X28" s="902"/>
      <c r="Y28" s="904"/>
      <c r="Z28" s="902"/>
      <c r="AA28" s="911"/>
      <c r="AB28" s="904"/>
      <c r="AD28" s="904"/>
      <c r="AE28" s="904"/>
      <c r="AG28" s="901" t="s">
        <v>130</v>
      </c>
      <c r="AH28" s="901" t="s">
        <v>130</v>
      </c>
      <c r="AI28" s="904"/>
      <c r="AK28" s="902"/>
      <c r="AL28" s="904"/>
    </row>
    <row r="29" ht="20.25" customHeight="1">
      <c r="A29" s="885" t="s">
        <v>1335</v>
      </c>
      <c r="B29" s="885" t="s">
        <v>1311</v>
      </c>
      <c r="F29" s="904"/>
      <c r="G29" s="902"/>
      <c r="H29" s="904"/>
      <c r="L29" s="902"/>
      <c r="M29" s="902"/>
      <c r="N29" s="910"/>
      <c r="P29" s="904"/>
      <c r="R29" s="902"/>
      <c r="S29" s="902"/>
      <c r="T29" s="904"/>
      <c r="U29" s="904"/>
      <c r="W29" s="902"/>
      <c r="X29" s="902"/>
      <c r="Y29" s="904"/>
      <c r="Z29" s="902"/>
      <c r="AA29" s="911"/>
      <c r="AB29" s="904"/>
      <c r="AC29" s="881" t="s">
        <v>276</v>
      </c>
      <c r="AD29" s="904"/>
      <c r="AE29" s="904"/>
      <c r="AG29" s="902"/>
      <c r="AH29" s="902"/>
      <c r="AI29" s="904"/>
      <c r="AJ29" s="881" t="s">
        <v>318</v>
      </c>
      <c r="AK29" s="901" t="s">
        <v>318</v>
      </c>
      <c r="AL29" s="904"/>
    </row>
    <row r="30" ht="20.25" customHeight="1">
      <c r="A30" s="895"/>
      <c r="B30" s="885"/>
      <c r="F30" s="904"/>
      <c r="G30" s="902"/>
      <c r="H30" s="904"/>
      <c r="L30" s="902"/>
      <c r="M30" s="902"/>
      <c r="N30" s="910"/>
      <c r="P30" s="904"/>
      <c r="R30" s="902"/>
      <c r="S30" s="902"/>
      <c r="T30" s="904"/>
      <c r="U30" s="904"/>
      <c r="W30" s="902"/>
      <c r="X30" s="902"/>
      <c r="Y30" s="904"/>
      <c r="Z30" s="902"/>
      <c r="AA30" s="911"/>
      <c r="AB30" s="904"/>
      <c r="AD30" s="904"/>
      <c r="AE30" s="904"/>
      <c r="AG30" s="902"/>
      <c r="AH30" s="902"/>
      <c r="AI30" s="904"/>
      <c r="AK30" s="902"/>
      <c r="AL30" s="904"/>
    </row>
    <row r="31" ht="20.25" customHeight="1">
      <c r="A31" s="885" t="s">
        <v>1336</v>
      </c>
      <c r="B31" s="885" t="s">
        <v>1337</v>
      </c>
      <c r="F31" s="904"/>
      <c r="G31" s="902"/>
      <c r="H31" s="904"/>
      <c r="L31" s="902"/>
      <c r="M31" s="902"/>
      <c r="N31" s="910"/>
      <c r="O31" s="881" t="s">
        <v>1338</v>
      </c>
      <c r="P31" s="904"/>
      <c r="R31" s="902"/>
      <c r="S31" s="902"/>
      <c r="T31" s="904"/>
      <c r="U31" s="904"/>
      <c r="W31" s="902"/>
      <c r="X31" s="902"/>
      <c r="Y31" s="904"/>
      <c r="Z31" s="902"/>
      <c r="AA31" s="911"/>
      <c r="AB31" s="904"/>
      <c r="AD31" s="904"/>
      <c r="AE31" s="904"/>
      <c r="AG31" s="902"/>
      <c r="AH31" s="902"/>
      <c r="AI31" s="904"/>
      <c r="AK31" s="902"/>
      <c r="AL31" s="904"/>
    </row>
    <row r="32" ht="20.25" customHeight="1">
      <c r="A32" s="885" t="s">
        <v>1339</v>
      </c>
      <c r="B32" s="885" t="s">
        <v>1337</v>
      </c>
      <c r="F32" s="904"/>
      <c r="G32" s="902"/>
      <c r="H32" s="904"/>
      <c r="L32" s="902"/>
      <c r="M32" s="902"/>
      <c r="N32" s="910"/>
      <c r="O32" s="881" t="s">
        <v>85</v>
      </c>
      <c r="P32" s="904"/>
      <c r="R32" s="902"/>
      <c r="S32" s="902"/>
      <c r="T32" s="904"/>
      <c r="U32" s="904"/>
      <c r="W32" s="902"/>
      <c r="X32" s="902"/>
      <c r="Y32" s="904"/>
      <c r="Z32" s="902"/>
      <c r="AA32" s="911"/>
      <c r="AB32" s="904"/>
      <c r="AD32" s="904"/>
      <c r="AE32" s="904"/>
      <c r="AG32" s="902"/>
      <c r="AH32" s="902"/>
      <c r="AI32" s="904"/>
      <c r="AK32" s="902"/>
      <c r="AL32" s="904"/>
    </row>
    <row r="33" ht="20.25" customHeight="1">
      <c r="A33" s="885" t="s">
        <v>1340</v>
      </c>
      <c r="B33" s="885" t="s">
        <v>1341</v>
      </c>
      <c r="F33" s="904"/>
      <c r="G33" s="902"/>
      <c r="H33" s="904"/>
      <c r="L33" s="902"/>
      <c r="M33" s="902"/>
      <c r="N33" s="910"/>
      <c r="P33" s="904"/>
      <c r="R33" s="902"/>
      <c r="S33" s="902"/>
      <c r="T33" s="904"/>
      <c r="U33" s="904"/>
      <c r="W33" s="902"/>
      <c r="X33" s="902"/>
      <c r="Y33" s="904"/>
      <c r="Z33" s="902"/>
      <c r="AA33" s="911"/>
      <c r="AB33" s="904"/>
      <c r="AD33" s="893" t="s">
        <v>102</v>
      </c>
      <c r="AE33" s="904"/>
      <c r="AG33" s="902"/>
      <c r="AH33" s="902"/>
      <c r="AI33" s="904"/>
      <c r="AK33" s="902"/>
      <c r="AL33" s="904"/>
    </row>
    <row r="34" ht="20.25" customHeight="1">
      <c r="A34" s="895"/>
      <c r="B34" s="895"/>
      <c r="F34" s="904"/>
      <c r="G34" s="902"/>
      <c r="H34" s="904"/>
      <c r="L34" s="902"/>
      <c r="M34" s="902"/>
      <c r="N34" s="910"/>
      <c r="P34" s="904"/>
      <c r="R34" s="902"/>
      <c r="S34" s="902"/>
      <c r="T34" s="904"/>
      <c r="U34" s="904"/>
      <c r="W34" s="902"/>
      <c r="X34" s="902"/>
      <c r="Y34" s="904"/>
      <c r="Z34" s="902"/>
      <c r="AA34" s="911"/>
      <c r="AB34" s="904"/>
      <c r="AD34" s="904"/>
      <c r="AE34" s="904"/>
      <c r="AG34" s="902"/>
      <c r="AH34" s="902"/>
      <c r="AI34" s="904"/>
      <c r="AK34" s="902"/>
      <c r="AL34" s="904"/>
    </row>
    <row r="35" ht="20.25" customHeight="1">
      <c r="A35" s="885" t="s">
        <v>1342</v>
      </c>
      <c r="B35" s="885" t="s">
        <v>1343</v>
      </c>
      <c r="F35" s="904"/>
      <c r="G35" s="902"/>
      <c r="H35" s="904"/>
      <c r="L35" s="902"/>
      <c r="M35" s="902"/>
      <c r="N35" s="910"/>
      <c r="P35" s="904"/>
      <c r="R35" s="902"/>
      <c r="S35" s="902"/>
      <c r="T35" s="904"/>
      <c r="U35" s="904"/>
      <c r="W35" s="902"/>
      <c r="X35" s="902"/>
      <c r="Y35" s="893" t="s">
        <v>267</v>
      </c>
      <c r="Z35" s="901" t="s">
        <v>267</v>
      </c>
      <c r="AA35" s="913"/>
      <c r="AB35" s="904"/>
      <c r="AD35" s="904"/>
      <c r="AE35" s="904"/>
      <c r="AG35" s="902"/>
      <c r="AH35" s="902"/>
      <c r="AI35" s="904"/>
      <c r="AK35" s="902"/>
      <c r="AL35" s="904"/>
    </row>
    <row r="36" ht="20.25" customHeight="1">
      <c r="A36" s="895"/>
      <c r="B36" s="895"/>
      <c r="F36" s="904"/>
      <c r="G36" s="902"/>
      <c r="H36" s="904"/>
      <c r="L36" s="902"/>
      <c r="M36" s="902"/>
      <c r="N36" s="910"/>
      <c r="P36" s="904"/>
      <c r="R36" s="902"/>
      <c r="S36" s="902"/>
      <c r="T36" s="904"/>
      <c r="U36" s="904"/>
      <c r="W36" s="902"/>
      <c r="X36" s="902"/>
      <c r="Y36" s="904"/>
      <c r="Z36" s="902"/>
      <c r="AA36" s="911"/>
      <c r="AB36" s="904"/>
      <c r="AD36" s="904"/>
      <c r="AE36" s="904"/>
      <c r="AG36" s="902"/>
      <c r="AH36" s="902"/>
      <c r="AI36" s="904"/>
      <c r="AK36" s="902"/>
      <c r="AL36" s="904"/>
    </row>
    <row r="37" ht="20.25" customHeight="1">
      <c r="A37" s="885" t="s">
        <v>1344</v>
      </c>
      <c r="B37" s="885" t="s">
        <v>1345</v>
      </c>
      <c r="F37" s="904"/>
      <c r="G37" s="902"/>
      <c r="H37" s="904"/>
      <c r="L37" s="902"/>
      <c r="M37" s="902"/>
      <c r="N37" s="910"/>
      <c r="P37" s="904"/>
      <c r="R37" s="902"/>
      <c r="S37" s="902"/>
      <c r="T37" s="904"/>
      <c r="U37" s="904"/>
      <c r="W37" s="902"/>
      <c r="X37" s="902"/>
      <c r="Y37" s="904"/>
      <c r="Z37" s="902"/>
      <c r="AA37" s="913" t="s">
        <v>1346</v>
      </c>
      <c r="AB37" s="904"/>
      <c r="AD37" s="904"/>
      <c r="AE37" s="904"/>
      <c r="AG37" s="902"/>
      <c r="AH37" s="902"/>
      <c r="AI37" s="904"/>
      <c r="AK37" s="902"/>
      <c r="AL37" s="904"/>
    </row>
    <row r="38" ht="20.25" customHeight="1">
      <c r="A38" s="895"/>
      <c r="B38" s="895"/>
      <c r="F38" s="904"/>
      <c r="G38" s="902"/>
      <c r="H38" s="904"/>
      <c r="L38" s="902"/>
      <c r="M38" s="902"/>
      <c r="N38" s="910"/>
      <c r="P38" s="904"/>
      <c r="R38" s="902"/>
      <c r="S38" s="902"/>
      <c r="T38" s="904"/>
      <c r="U38" s="904"/>
      <c r="W38" s="902"/>
      <c r="X38" s="902"/>
      <c r="Y38" s="904"/>
      <c r="Z38" s="902"/>
      <c r="AA38" s="911"/>
      <c r="AB38" s="904"/>
      <c r="AD38" s="904"/>
      <c r="AE38" s="904"/>
      <c r="AG38" s="902"/>
      <c r="AH38" s="902"/>
      <c r="AI38" s="904"/>
      <c r="AK38" s="902"/>
      <c r="AL38" s="904"/>
    </row>
    <row r="39" ht="20.25" customHeight="1">
      <c r="A39" s="895"/>
      <c r="B39" s="895"/>
      <c r="F39" s="904"/>
      <c r="G39" s="902"/>
      <c r="H39" s="904"/>
      <c r="L39" s="902"/>
      <c r="M39" s="902"/>
      <c r="N39" s="910"/>
      <c r="P39" s="904"/>
      <c r="R39" s="902"/>
      <c r="S39" s="902"/>
      <c r="T39" s="904"/>
      <c r="U39" s="904"/>
      <c r="W39" s="902"/>
      <c r="X39" s="902"/>
      <c r="Y39" s="904"/>
      <c r="Z39" s="902"/>
      <c r="AA39" s="911"/>
      <c r="AB39" s="904"/>
      <c r="AD39" s="904"/>
      <c r="AE39" s="904"/>
      <c r="AG39" s="902"/>
      <c r="AH39" s="902"/>
      <c r="AI39" s="904"/>
      <c r="AK39" s="902"/>
      <c r="AL39" s="904"/>
    </row>
    <row r="40" ht="20.25" customHeight="1">
      <c r="A40" s="895"/>
      <c r="B40" s="895"/>
      <c r="F40" s="904"/>
      <c r="G40" s="902"/>
      <c r="H40" s="904"/>
      <c r="L40" s="902"/>
      <c r="M40" s="902"/>
      <c r="N40" s="910"/>
      <c r="P40" s="904"/>
      <c r="R40" s="902"/>
      <c r="S40" s="902"/>
      <c r="T40" s="904"/>
      <c r="U40" s="904"/>
      <c r="W40" s="902"/>
      <c r="X40" s="902"/>
      <c r="Y40" s="904"/>
      <c r="Z40" s="902"/>
      <c r="AA40" s="911"/>
      <c r="AB40" s="904"/>
      <c r="AD40" s="904"/>
      <c r="AE40" s="904"/>
      <c r="AG40" s="902"/>
      <c r="AH40" s="902"/>
      <c r="AI40" s="904"/>
      <c r="AK40" s="902"/>
      <c r="AL40" s="904"/>
    </row>
    <row r="41" ht="20.25" customHeight="1">
      <c r="A41" s="895"/>
      <c r="B41" s="895"/>
      <c r="F41" s="904"/>
      <c r="G41" s="902"/>
      <c r="H41" s="904"/>
      <c r="L41" s="902"/>
      <c r="M41" s="902"/>
      <c r="N41" s="910"/>
      <c r="P41" s="904"/>
      <c r="R41" s="902"/>
      <c r="S41" s="902"/>
      <c r="T41" s="904"/>
      <c r="U41" s="904"/>
      <c r="W41" s="902"/>
      <c r="X41" s="902"/>
      <c r="Y41" s="904"/>
      <c r="Z41" s="902"/>
      <c r="AA41" s="911"/>
      <c r="AB41" s="904"/>
      <c r="AD41" s="904"/>
      <c r="AE41" s="904"/>
      <c r="AG41" s="902"/>
      <c r="AH41" s="902"/>
      <c r="AI41" s="904"/>
      <c r="AK41" s="902"/>
      <c r="AL41" s="904"/>
    </row>
    <row r="42" ht="20.25" customHeight="1">
      <c r="A42" s="895"/>
      <c r="B42" s="895"/>
      <c r="F42" s="904"/>
      <c r="G42" s="902"/>
      <c r="H42" s="904"/>
      <c r="L42" s="902"/>
      <c r="M42" s="902"/>
      <c r="N42" s="910"/>
      <c r="P42" s="904"/>
      <c r="R42" s="902"/>
      <c r="S42" s="902"/>
      <c r="T42" s="904"/>
      <c r="U42" s="904"/>
      <c r="W42" s="902"/>
      <c r="X42" s="902"/>
      <c r="Y42" s="904"/>
      <c r="Z42" s="902"/>
      <c r="AA42" s="911"/>
      <c r="AB42" s="904"/>
      <c r="AD42" s="904"/>
      <c r="AE42" s="904"/>
      <c r="AG42" s="902"/>
      <c r="AH42" s="902"/>
      <c r="AI42" s="904"/>
      <c r="AK42" s="902"/>
      <c r="AL42" s="904"/>
    </row>
    <row r="43" ht="20.25" customHeight="1">
      <c r="A43" s="895"/>
      <c r="B43" s="895"/>
      <c r="F43" s="904"/>
      <c r="G43" s="902"/>
      <c r="H43" s="904"/>
      <c r="L43" s="902"/>
      <c r="M43" s="902"/>
      <c r="N43" s="910"/>
      <c r="P43" s="904"/>
      <c r="R43" s="902"/>
      <c r="S43" s="902"/>
      <c r="T43" s="904"/>
      <c r="U43" s="904"/>
      <c r="W43" s="902"/>
      <c r="X43" s="902"/>
      <c r="Y43" s="904"/>
      <c r="Z43" s="902"/>
      <c r="AA43" s="911"/>
      <c r="AB43" s="904"/>
      <c r="AD43" s="904"/>
      <c r="AE43" s="904"/>
      <c r="AG43" s="902"/>
      <c r="AH43" s="902"/>
      <c r="AI43" s="904"/>
      <c r="AK43" s="902"/>
      <c r="AL43" s="904"/>
    </row>
    <row r="44" ht="20.25" customHeight="1">
      <c r="A44" s="895"/>
      <c r="B44" s="895"/>
      <c r="F44" s="904"/>
      <c r="G44" s="902"/>
      <c r="H44" s="904"/>
      <c r="L44" s="902"/>
      <c r="M44" s="902"/>
      <c r="N44" s="910"/>
      <c r="P44" s="904"/>
      <c r="R44" s="902"/>
      <c r="S44" s="902"/>
      <c r="T44" s="904"/>
      <c r="U44" s="904"/>
      <c r="W44" s="902"/>
      <c r="X44" s="902"/>
      <c r="Y44" s="904"/>
      <c r="Z44" s="902"/>
      <c r="AA44" s="911"/>
      <c r="AB44" s="904"/>
      <c r="AD44" s="904"/>
      <c r="AE44" s="904"/>
      <c r="AG44" s="902"/>
      <c r="AH44" s="902"/>
      <c r="AI44" s="904"/>
      <c r="AK44" s="902"/>
      <c r="AL44" s="904"/>
    </row>
    <row r="45" ht="20.25" customHeight="1">
      <c r="A45" s="895"/>
      <c r="B45" s="895"/>
      <c r="F45" s="904"/>
      <c r="G45" s="902"/>
      <c r="H45" s="904"/>
      <c r="L45" s="902"/>
      <c r="M45" s="902"/>
      <c r="N45" s="910"/>
      <c r="P45" s="904"/>
      <c r="R45" s="902"/>
      <c r="S45" s="902"/>
      <c r="T45" s="904"/>
      <c r="U45" s="904"/>
      <c r="W45" s="902"/>
      <c r="X45" s="902"/>
      <c r="Y45" s="904"/>
      <c r="Z45" s="902"/>
      <c r="AA45" s="911"/>
      <c r="AB45" s="904"/>
      <c r="AD45" s="904"/>
      <c r="AE45" s="904"/>
      <c r="AG45" s="902"/>
      <c r="AH45" s="902"/>
      <c r="AI45" s="904"/>
      <c r="AK45" s="902"/>
      <c r="AL45" s="904"/>
    </row>
    <row r="46" ht="20.25" customHeight="1">
      <c r="A46" s="895"/>
      <c r="B46" s="895"/>
      <c r="F46" s="904"/>
      <c r="G46" s="902"/>
      <c r="H46" s="904"/>
      <c r="L46" s="902"/>
      <c r="M46" s="902"/>
      <c r="N46" s="910"/>
      <c r="P46" s="904"/>
      <c r="R46" s="902"/>
      <c r="S46" s="902"/>
      <c r="T46" s="904"/>
      <c r="U46" s="904"/>
      <c r="W46" s="902"/>
      <c r="X46" s="902"/>
      <c r="Y46" s="904"/>
      <c r="Z46" s="902"/>
      <c r="AA46" s="911"/>
      <c r="AB46" s="904"/>
      <c r="AD46" s="904"/>
      <c r="AE46" s="904"/>
      <c r="AG46" s="902"/>
      <c r="AH46" s="902"/>
      <c r="AI46" s="904"/>
      <c r="AK46" s="902"/>
      <c r="AL46" s="904"/>
    </row>
    <row r="47" ht="20.25" customHeight="1">
      <c r="A47" s="895"/>
      <c r="B47" s="895"/>
      <c r="F47" s="904"/>
      <c r="G47" s="902"/>
      <c r="H47" s="904"/>
      <c r="L47" s="902"/>
      <c r="M47" s="902"/>
      <c r="N47" s="910"/>
      <c r="P47" s="904"/>
      <c r="R47" s="902"/>
      <c r="S47" s="902"/>
      <c r="T47" s="904"/>
      <c r="U47" s="904"/>
      <c r="W47" s="902"/>
      <c r="X47" s="902"/>
      <c r="Y47" s="904"/>
      <c r="Z47" s="902"/>
      <c r="AA47" s="911"/>
      <c r="AB47" s="904"/>
      <c r="AD47" s="904"/>
      <c r="AE47" s="904"/>
      <c r="AG47" s="902"/>
      <c r="AH47" s="902"/>
      <c r="AI47" s="904"/>
      <c r="AK47" s="902"/>
      <c r="AL47" s="904"/>
    </row>
    <row r="48" ht="20.25" customHeight="1">
      <c r="A48" s="895"/>
      <c r="B48" s="895"/>
      <c r="F48" s="904"/>
      <c r="G48" s="902"/>
      <c r="H48" s="904"/>
      <c r="L48" s="902"/>
      <c r="M48" s="902"/>
      <c r="N48" s="910"/>
      <c r="P48" s="904"/>
      <c r="R48" s="902"/>
      <c r="S48" s="902"/>
      <c r="T48" s="904"/>
      <c r="U48" s="904"/>
      <c r="W48" s="902"/>
      <c r="X48" s="902"/>
      <c r="Y48" s="904"/>
      <c r="Z48" s="902"/>
      <c r="AA48" s="911"/>
      <c r="AB48" s="904"/>
      <c r="AD48" s="904"/>
      <c r="AE48" s="904"/>
      <c r="AG48" s="902"/>
      <c r="AH48" s="902"/>
      <c r="AI48" s="904"/>
      <c r="AK48" s="902"/>
      <c r="AL48" s="904"/>
    </row>
    <row r="49" ht="20.25" customHeight="1">
      <c r="A49" s="895"/>
      <c r="B49" s="895"/>
      <c r="F49" s="904"/>
      <c r="G49" s="902"/>
      <c r="H49" s="904"/>
      <c r="L49" s="902"/>
      <c r="M49" s="902"/>
      <c r="N49" s="910"/>
      <c r="P49" s="904"/>
      <c r="R49" s="902"/>
      <c r="S49" s="902"/>
      <c r="T49" s="904"/>
      <c r="U49" s="904"/>
      <c r="W49" s="902"/>
      <c r="X49" s="902"/>
      <c r="Y49" s="904"/>
      <c r="Z49" s="902"/>
      <c r="AA49" s="911"/>
      <c r="AB49" s="904"/>
      <c r="AD49" s="904"/>
      <c r="AE49" s="904"/>
      <c r="AG49" s="902"/>
      <c r="AH49" s="902"/>
      <c r="AI49" s="904"/>
      <c r="AK49" s="902"/>
      <c r="AL49" s="904"/>
    </row>
    <row r="50" ht="20.25" customHeight="1">
      <c r="A50" s="895"/>
      <c r="B50" s="895"/>
      <c r="F50" s="904"/>
      <c r="G50" s="902"/>
      <c r="H50" s="904"/>
      <c r="L50" s="902"/>
      <c r="M50" s="902"/>
      <c r="N50" s="910"/>
      <c r="P50" s="904"/>
      <c r="R50" s="902"/>
      <c r="S50" s="902"/>
      <c r="T50" s="904"/>
      <c r="U50" s="904"/>
      <c r="W50" s="902"/>
      <c r="X50" s="902"/>
      <c r="Y50" s="904"/>
      <c r="Z50" s="902"/>
      <c r="AA50" s="911"/>
      <c r="AB50" s="904"/>
      <c r="AD50" s="904"/>
      <c r="AE50" s="904"/>
      <c r="AG50" s="902"/>
      <c r="AH50" s="902"/>
      <c r="AI50" s="904"/>
      <c r="AK50" s="902"/>
      <c r="AL50" s="904"/>
    </row>
    <row r="51" ht="20.25" customHeight="1">
      <c r="A51" s="895"/>
      <c r="B51" s="895"/>
      <c r="F51" s="904"/>
      <c r="G51" s="902"/>
      <c r="H51" s="904"/>
      <c r="L51" s="902"/>
      <c r="M51" s="902"/>
      <c r="N51" s="910"/>
      <c r="P51" s="904"/>
      <c r="R51" s="902"/>
      <c r="S51" s="902"/>
      <c r="T51" s="904"/>
      <c r="U51" s="904"/>
      <c r="W51" s="902"/>
      <c r="X51" s="902"/>
      <c r="Y51" s="904"/>
      <c r="Z51" s="902"/>
      <c r="AA51" s="911"/>
      <c r="AB51" s="904"/>
      <c r="AD51" s="904"/>
      <c r="AE51" s="904"/>
      <c r="AG51" s="902"/>
      <c r="AH51" s="902"/>
      <c r="AI51" s="904"/>
      <c r="AK51" s="902"/>
      <c r="AL51" s="904"/>
    </row>
    <row r="52" ht="20.25" customHeight="1">
      <c r="A52" s="895"/>
      <c r="B52" s="895"/>
      <c r="F52" s="904"/>
      <c r="G52" s="902"/>
      <c r="H52" s="904"/>
      <c r="L52" s="902"/>
      <c r="M52" s="902"/>
      <c r="N52" s="910"/>
      <c r="P52" s="904"/>
      <c r="R52" s="902"/>
      <c r="S52" s="902"/>
      <c r="T52" s="904"/>
      <c r="U52" s="904"/>
      <c r="W52" s="902"/>
      <c r="X52" s="902"/>
      <c r="Y52" s="904"/>
      <c r="Z52" s="902"/>
      <c r="AA52" s="911"/>
      <c r="AB52" s="904"/>
      <c r="AD52" s="904"/>
      <c r="AE52" s="904"/>
      <c r="AG52" s="902"/>
      <c r="AH52" s="902"/>
      <c r="AI52" s="904"/>
      <c r="AK52" s="902"/>
      <c r="AL52" s="904"/>
    </row>
    <row r="53" ht="20.25" customHeight="1">
      <c r="A53" s="895"/>
      <c r="B53" s="895"/>
      <c r="F53" s="904"/>
      <c r="G53" s="902"/>
      <c r="H53" s="904"/>
      <c r="L53" s="902"/>
      <c r="M53" s="902"/>
      <c r="N53" s="910"/>
      <c r="P53" s="904"/>
      <c r="R53" s="902"/>
      <c r="S53" s="902"/>
      <c r="T53" s="904"/>
      <c r="U53" s="904"/>
      <c r="W53" s="902"/>
      <c r="X53" s="902"/>
      <c r="Y53" s="904"/>
      <c r="Z53" s="902"/>
      <c r="AA53" s="911"/>
      <c r="AB53" s="904"/>
      <c r="AD53" s="904"/>
      <c r="AE53" s="904"/>
      <c r="AG53" s="902"/>
      <c r="AH53" s="902"/>
      <c r="AI53" s="904"/>
      <c r="AK53" s="902"/>
      <c r="AL53" s="904"/>
    </row>
    <row r="54" ht="20.25" customHeight="1">
      <c r="A54" s="895"/>
      <c r="B54" s="895"/>
      <c r="F54" s="904"/>
      <c r="G54" s="902"/>
      <c r="H54" s="904"/>
      <c r="L54" s="902"/>
      <c r="M54" s="902"/>
      <c r="N54" s="910"/>
      <c r="P54" s="904"/>
      <c r="R54" s="902"/>
      <c r="S54" s="902"/>
      <c r="T54" s="904"/>
      <c r="U54" s="904"/>
      <c r="W54" s="902"/>
      <c r="X54" s="902"/>
      <c r="Y54" s="904"/>
      <c r="Z54" s="902"/>
      <c r="AA54" s="911"/>
      <c r="AB54" s="904"/>
      <c r="AD54" s="904"/>
      <c r="AE54" s="904"/>
      <c r="AG54" s="902"/>
      <c r="AH54" s="902"/>
      <c r="AI54" s="904"/>
      <c r="AK54" s="902"/>
      <c r="AL54" s="904"/>
    </row>
    <row r="55" ht="20.25" customHeight="1">
      <c r="A55" s="895"/>
      <c r="B55" s="895"/>
      <c r="F55" s="904"/>
      <c r="G55" s="902"/>
      <c r="H55" s="904"/>
      <c r="L55" s="902"/>
      <c r="M55" s="902"/>
      <c r="N55" s="910"/>
      <c r="P55" s="904"/>
      <c r="R55" s="902"/>
      <c r="S55" s="902"/>
      <c r="T55" s="904"/>
      <c r="U55" s="904"/>
      <c r="W55" s="902"/>
      <c r="X55" s="902"/>
      <c r="Y55" s="904"/>
      <c r="Z55" s="902"/>
      <c r="AA55" s="911"/>
      <c r="AB55" s="904"/>
      <c r="AD55" s="904"/>
      <c r="AE55" s="904"/>
      <c r="AG55" s="902"/>
      <c r="AH55" s="902"/>
      <c r="AI55" s="904"/>
      <c r="AK55" s="902"/>
      <c r="AL55" s="904"/>
    </row>
    <row r="56" ht="20.25" customHeight="1">
      <c r="A56" s="895"/>
      <c r="B56" s="895"/>
      <c r="F56" s="904"/>
      <c r="G56" s="902"/>
      <c r="H56" s="904"/>
      <c r="L56" s="902"/>
      <c r="M56" s="902"/>
      <c r="N56" s="910"/>
      <c r="P56" s="904"/>
      <c r="R56" s="902"/>
      <c r="S56" s="902"/>
      <c r="T56" s="904"/>
      <c r="U56" s="904"/>
      <c r="W56" s="902"/>
      <c r="X56" s="902"/>
      <c r="Y56" s="904"/>
      <c r="Z56" s="902"/>
      <c r="AA56" s="911"/>
      <c r="AB56" s="904"/>
      <c r="AD56" s="904"/>
      <c r="AE56" s="904"/>
      <c r="AG56" s="902"/>
      <c r="AH56" s="902"/>
      <c r="AI56" s="904"/>
      <c r="AK56" s="902"/>
      <c r="AL56" s="904"/>
    </row>
    <row r="57" ht="20.25" customHeight="1">
      <c r="A57" s="895"/>
      <c r="B57" s="895"/>
      <c r="F57" s="904"/>
      <c r="G57" s="902"/>
      <c r="H57" s="904"/>
      <c r="L57" s="902"/>
      <c r="M57" s="902"/>
      <c r="N57" s="910"/>
      <c r="P57" s="904"/>
      <c r="R57" s="902"/>
      <c r="S57" s="902"/>
      <c r="T57" s="904"/>
      <c r="U57" s="904"/>
      <c r="W57" s="902"/>
      <c r="X57" s="902"/>
      <c r="Y57" s="904"/>
      <c r="Z57" s="902"/>
      <c r="AA57" s="911"/>
      <c r="AB57" s="904"/>
      <c r="AD57" s="904"/>
      <c r="AE57" s="904"/>
      <c r="AG57" s="902"/>
      <c r="AH57" s="902"/>
      <c r="AI57" s="904"/>
      <c r="AK57" s="902"/>
      <c r="AL57" s="904"/>
    </row>
    <row r="58" ht="20.25" customHeight="1">
      <c r="A58" s="895"/>
      <c r="B58" s="895"/>
      <c r="F58" s="904"/>
      <c r="G58" s="902"/>
      <c r="H58" s="904"/>
      <c r="L58" s="902"/>
      <c r="M58" s="902"/>
      <c r="N58" s="910"/>
      <c r="P58" s="904"/>
      <c r="R58" s="902"/>
      <c r="S58" s="902"/>
      <c r="T58" s="904"/>
      <c r="U58" s="904"/>
      <c r="W58" s="902"/>
      <c r="X58" s="902"/>
      <c r="Y58" s="904"/>
      <c r="Z58" s="902"/>
      <c r="AA58" s="911"/>
      <c r="AB58" s="904"/>
      <c r="AD58" s="904"/>
      <c r="AE58" s="904"/>
      <c r="AG58" s="902"/>
      <c r="AH58" s="902"/>
      <c r="AI58" s="904"/>
      <c r="AK58" s="902"/>
      <c r="AL58" s="904"/>
    </row>
    <row r="59" ht="20.25" customHeight="1">
      <c r="A59" s="895"/>
      <c r="B59" s="895"/>
      <c r="F59" s="904"/>
      <c r="G59" s="902"/>
      <c r="H59" s="904"/>
      <c r="L59" s="902"/>
      <c r="M59" s="902"/>
      <c r="N59" s="910"/>
      <c r="P59" s="904"/>
      <c r="R59" s="902"/>
      <c r="S59" s="902"/>
      <c r="T59" s="904"/>
      <c r="U59" s="904"/>
      <c r="W59" s="902"/>
      <c r="X59" s="902"/>
      <c r="Y59" s="904"/>
      <c r="Z59" s="902"/>
      <c r="AA59" s="911"/>
      <c r="AB59" s="904"/>
      <c r="AD59" s="904"/>
      <c r="AE59" s="904"/>
      <c r="AG59" s="902"/>
      <c r="AH59" s="902"/>
      <c r="AI59" s="904"/>
      <c r="AK59" s="902"/>
      <c r="AL59" s="904"/>
    </row>
    <row r="60" ht="20.25" customHeight="1">
      <c r="A60" s="895"/>
      <c r="B60" s="895"/>
      <c r="F60" s="904"/>
      <c r="G60" s="902"/>
      <c r="H60" s="904"/>
      <c r="L60" s="902"/>
      <c r="M60" s="902"/>
      <c r="N60" s="910"/>
      <c r="P60" s="904"/>
      <c r="R60" s="902"/>
      <c r="S60" s="902"/>
      <c r="T60" s="904"/>
      <c r="U60" s="904"/>
      <c r="W60" s="902"/>
      <c r="X60" s="902"/>
      <c r="Y60" s="904"/>
      <c r="Z60" s="902"/>
      <c r="AA60" s="911"/>
      <c r="AB60" s="904"/>
      <c r="AD60" s="904"/>
      <c r="AE60" s="904"/>
      <c r="AG60" s="902"/>
      <c r="AH60" s="902"/>
      <c r="AI60" s="904"/>
      <c r="AK60" s="902"/>
      <c r="AL60" s="904"/>
    </row>
    <row r="61" ht="20.25" customHeight="1">
      <c r="A61" s="895"/>
      <c r="B61" s="895"/>
      <c r="F61" s="904"/>
      <c r="G61" s="902"/>
      <c r="H61" s="904"/>
      <c r="L61" s="902"/>
      <c r="M61" s="902"/>
      <c r="N61" s="910"/>
      <c r="P61" s="904"/>
      <c r="R61" s="902"/>
      <c r="S61" s="902"/>
      <c r="T61" s="904"/>
      <c r="U61" s="904"/>
      <c r="W61" s="902"/>
      <c r="X61" s="902"/>
      <c r="Y61" s="904"/>
      <c r="Z61" s="902"/>
      <c r="AA61" s="911"/>
      <c r="AB61" s="904"/>
      <c r="AD61" s="904"/>
      <c r="AE61" s="904"/>
      <c r="AG61" s="902"/>
      <c r="AH61" s="902"/>
      <c r="AI61" s="904"/>
      <c r="AK61" s="902"/>
      <c r="AL61" s="904"/>
    </row>
    <row r="62" ht="20.25" customHeight="1">
      <c r="A62" s="895"/>
      <c r="B62" s="895"/>
      <c r="F62" s="904"/>
      <c r="G62" s="902"/>
      <c r="H62" s="904"/>
      <c r="L62" s="902"/>
      <c r="M62" s="902"/>
      <c r="N62" s="910"/>
      <c r="P62" s="904"/>
      <c r="R62" s="902"/>
      <c r="S62" s="902"/>
      <c r="T62" s="904"/>
      <c r="U62" s="904"/>
      <c r="W62" s="902"/>
      <c r="X62" s="902"/>
      <c r="Y62" s="904"/>
      <c r="Z62" s="902"/>
      <c r="AA62" s="911"/>
      <c r="AB62" s="904"/>
      <c r="AD62" s="904"/>
      <c r="AE62" s="904"/>
      <c r="AG62" s="902"/>
      <c r="AH62" s="902"/>
      <c r="AI62" s="904"/>
      <c r="AK62" s="902"/>
      <c r="AL62" s="904"/>
    </row>
    <row r="63" ht="20.25" customHeight="1">
      <c r="A63" s="895"/>
      <c r="B63" s="895"/>
      <c r="F63" s="904"/>
      <c r="G63" s="902"/>
      <c r="H63" s="904"/>
      <c r="L63" s="902"/>
      <c r="M63" s="902"/>
      <c r="N63" s="910"/>
      <c r="P63" s="904"/>
      <c r="R63" s="902"/>
      <c r="S63" s="902"/>
      <c r="T63" s="904"/>
      <c r="U63" s="904"/>
      <c r="W63" s="902"/>
      <c r="X63" s="902"/>
      <c r="Y63" s="904"/>
      <c r="Z63" s="902"/>
      <c r="AA63" s="911"/>
      <c r="AB63" s="904"/>
      <c r="AD63" s="904"/>
      <c r="AE63" s="904"/>
      <c r="AG63" s="902"/>
      <c r="AH63" s="902"/>
      <c r="AI63" s="904"/>
      <c r="AK63" s="902"/>
      <c r="AL63" s="904"/>
    </row>
    <row r="64" ht="20.25" customHeight="1">
      <c r="A64" s="895"/>
      <c r="B64" s="895"/>
      <c r="F64" s="904"/>
      <c r="G64" s="902"/>
      <c r="H64" s="904"/>
      <c r="L64" s="902"/>
      <c r="M64" s="902"/>
      <c r="N64" s="910"/>
      <c r="P64" s="904"/>
      <c r="R64" s="902"/>
      <c r="S64" s="902"/>
      <c r="T64" s="904"/>
      <c r="U64" s="904"/>
      <c r="W64" s="902"/>
      <c r="X64" s="902"/>
      <c r="Y64" s="904"/>
      <c r="Z64" s="902"/>
      <c r="AA64" s="911"/>
      <c r="AB64" s="904"/>
      <c r="AD64" s="904"/>
      <c r="AE64" s="904"/>
      <c r="AG64" s="902"/>
      <c r="AH64" s="902"/>
      <c r="AI64" s="904"/>
      <c r="AK64" s="902"/>
      <c r="AL64" s="904"/>
    </row>
    <row r="65" ht="20.25" customHeight="1">
      <c r="A65" s="895"/>
      <c r="B65" s="895"/>
      <c r="F65" s="904"/>
      <c r="G65" s="902"/>
      <c r="H65" s="904"/>
      <c r="L65" s="902"/>
      <c r="M65" s="902"/>
      <c r="N65" s="910"/>
      <c r="P65" s="904"/>
      <c r="R65" s="902"/>
      <c r="S65" s="902"/>
      <c r="T65" s="904"/>
      <c r="U65" s="904"/>
      <c r="W65" s="902"/>
      <c r="X65" s="902"/>
      <c r="Y65" s="904"/>
      <c r="Z65" s="902"/>
      <c r="AA65" s="911"/>
      <c r="AB65" s="904"/>
      <c r="AD65" s="904"/>
      <c r="AE65" s="904"/>
      <c r="AG65" s="902"/>
      <c r="AH65" s="902"/>
      <c r="AI65" s="904"/>
      <c r="AK65" s="902"/>
      <c r="AL65" s="904"/>
    </row>
    <row r="66" ht="20.25" customHeight="1">
      <c r="A66" s="895"/>
      <c r="B66" s="895"/>
      <c r="F66" s="904"/>
      <c r="G66" s="902"/>
      <c r="H66" s="904"/>
      <c r="L66" s="902"/>
      <c r="M66" s="902"/>
      <c r="N66" s="910"/>
      <c r="P66" s="904"/>
      <c r="R66" s="902"/>
      <c r="S66" s="902"/>
      <c r="T66" s="904"/>
      <c r="U66" s="904"/>
      <c r="W66" s="902"/>
      <c r="X66" s="902"/>
      <c r="Y66" s="904"/>
      <c r="Z66" s="902"/>
      <c r="AA66" s="911"/>
      <c r="AB66" s="904"/>
      <c r="AD66" s="904"/>
      <c r="AE66" s="904"/>
      <c r="AG66" s="902"/>
      <c r="AH66" s="902"/>
      <c r="AI66" s="904"/>
      <c r="AK66" s="902"/>
      <c r="AL66" s="904"/>
    </row>
    <row r="67" ht="20.25" customHeight="1">
      <c r="A67" s="895"/>
      <c r="B67" s="895"/>
      <c r="F67" s="904"/>
      <c r="G67" s="902"/>
      <c r="H67" s="904"/>
      <c r="L67" s="902"/>
      <c r="M67" s="902"/>
      <c r="N67" s="910"/>
      <c r="P67" s="904"/>
      <c r="R67" s="902"/>
      <c r="S67" s="902"/>
      <c r="T67" s="904"/>
      <c r="U67" s="904"/>
      <c r="W67" s="902"/>
      <c r="X67" s="902"/>
      <c r="Y67" s="904"/>
      <c r="Z67" s="902"/>
      <c r="AA67" s="911"/>
      <c r="AB67" s="904"/>
      <c r="AD67" s="904"/>
      <c r="AE67" s="904"/>
      <c r="AG67" s="902"/>
      <c r="AH67" s="902"/>
      <c r="AI67" s="904"/>
      <c r="AK67" s="902"/>
      <c r="AL67" s="904"/>
    </row>
    <row r="68" ht="20.25" customHeight="1">
      <c r="A68" s="895"/>
      <c r="B68" s="895"/>
      <c r="F68" s="904"/>
      <c r="G68" s="902"/>
      <c r="H68" s="904"/>
      <c r="L68" s="902"/>
      <c r="M68" s="902"/>
      <c r="N68" s="910"/>
      <c r="P68" s="904"/>
      <c r="R68" s="902"/>
      <c r="S68" s="902"/>
      <c r="T68" s="904"/>
      <c r="U68" s="904"/>
      <c r="W68" s="902"/>
      <c r="X68" s="902"/>
      <c r="Y68" s="904"/>
      <c r="Z68" s="902"/>
      <c r="AA68" s="911"/>
      <c r="AB68" s="904"/>
      <c r="AD68" s="904"/>
      <c r="AE68" s="904"/>
      <c r="AG68" s="902"/>
      <c r="AH68" s="902"/>
      <c r="AI68" s="904"/>
      <c r="AK68" s="902"/>
      <c r="AL68" s="904"/>
    </row>
    <row r="69" ht="20.25" customHeight="1">
      <c r="A69" s="895"/>
      <c r="B69" s="895"/>
      <c r="F69" s="904"/>
      <c r="G69" s="902"/>
      <c r="H69" s="904"/>
      <c r="L69" s="902"/>
      <c r="M69" s="902"/>
      <c r="N69" s="910"/>
      <c r="P69" s="904"/>
      <c r="R69" s="902"/>
      <c r="S69" s="902"/>
      <c r="T69" s="904"/>
      <c r="U69" s="904"/>
      <c r="W69" s="902"/>
      <c r="X69" s="902"/>
      <c r="Y69" s="904"/>
      <c r="Z69" s="902"/>
      <c r="AA69" s="911"/>
      <c r="AB69" s="904"/>
      <c r="AD69" s="904"/>
      <c r="AE69" s="904"/>
      <c r="AG69" s="902"/>
      <c r="AH69" s="902"/>
      <c r="AI69" s="904"/>
      <c r="AK69" s="902"/>
      <c r="AL69" s="904"/>
    </row>
    <row r="70" ht="20.25" customHeight="1">
      <c r="A70" s="895"/>
      <c r="B70" s="895"/>
      <c r="F70" s="904"/>
      <c r="G70" s="902"/>
      <c r="H70" s="904"/>
      <c r="L70" s="902"/>
      <c r="M70" s="902"/>
      <c r="N70" s="910"/>
      <c r="P70" s="904"/>
      <c r="R70" s="902"/>
      <c r="S70" s="902"/>
      <c r="T70" s="904"/>
      <c r="U70" s="904"/>
      <c r="W70" s="902"/>
      <c r="X70" s="902"/>
      <c r="Y70" s="904"/>
      <c r="Z70" s="902"/>
      <c r="AA70" s="911"/>
      <c r="AB70" s="904"/>
      <c r="AD70" s="904"/>
      <c r="AE70" s="904"/>
      <c r="AG70" s="902"/>
      <c r="AH70" s="902"/>
      <c r="AI70" s="904"/>
      <c r="AK70" s="902"/>
      <c r="AL70" s="904"/>
    </row>
    <row r="71" ht="20.25" customHeight="1">
      <c r="A71" s="895"/>
      <c r="B71" s="895"/>
      <c r="F71" s="904"/>
      <c r="G71" s="902"/>
      <c r="H71" s="904"/>
      <c r="L71" s="902"/>
      <c r="M71" s="902"/>
      <c r="N71" s="910"/>
      <c r="P71" s="904"/>
      <c r="R71" s="902"/>
      <c r="S71" s="902"/>
      <c r="T71" s="904"/>
      <c r="U71" s="904"/>
      <c r="W71" s="902"/>
      <c r="X71" s="902"/>
      <c r="Y71" s="904"/>
      <c r="Z71" s="902"/>
      <c r="AA71" s="911"/>
      <c r="AB71" s="904"/>
      <c r="AD71" s="904"/>
      <c r="AE71" s="904"/>
      <c r="AG71" s="902"/>
      <c r="AH71" s="902"/>
      <c r="AI71" s="904"/>
      <c r="AK71" s="902"/>
      <c r="AL71" s="904"/>
    </row>
    <row r="72" ht="20.25" customHeight="1">
      <c r="A72" s="895"/>
      <c r="B72" s="895"/>
      <c r="F72" s="904"/>
      <c r="G72" s="902"/>
      <c r="H72" s="904"/>
      <c r="L72" s="902"/>
      <c r="M72" s="902"/>
      <c r="N72" s="910"/>
      <c r="P72" s="904"/>
      <c r="R72" s="902"/>
      <c r="S72" s="902"/>
      <c r="T72" s="904"/>
      <c r="U72" s="904"/>
      <c r="W72" s="902"/>
      <c r="X72" s="902"/>
      <c r="Y72" s="904"/>
      <c r="Z72" s="902"/>
      <c r="AA72" s="911"/>
      <c r="AB72" s="904"/>
      <c r="AD72" s="904"/>
      <c r="AE72" s="904"/>
      <c r="AG72" s="902"/>
      <c r="AH72" s="902"/>
      <c r="AI72" s="904"/>
      <c r="AK72" s="902"/>
      <c r="AL72" s="904"/>
    </row>
    <row r="73" ht="20.25" customHeight="1">
      <c r="A73" s="895"/>
      <c r="B73" s="895"/>
      <c r="F73" s="904"/>
      <c r="G73" s="902"/>
      <c r="H73" s="904"/>
      <c r="L73" s="902"/>
      <c r="M73" s="902"/>
      <c r="N73" s="910"/>
      <c r="P73" s="904"/>
      <c r="R73" s="902"/>
      <c r="S73" s="902"/>
      <c r="T73" s="904"/>
      <c r="U73" s="904"/>
      <c r="W73" s="902"/>
      <c r="X73" s="902"/>
      <c r="Y73" s="904"/>
      <c r="Z73" s="902"/>
      <c r="AA73" s="911"/>
      <c r="AB73" s="904"/>
      <c r="AD73" s="904"/>
      <c r="AE73" s="904"/>
      <c r="AG73" s="902"/>
      <c r="AH73" s="902"/>
      <c r="AI73" s="904"/>
      <c r="AK73" s="902"/>
      <c r="AL73" s="904"/>
    </row>
    <row r="74" ht="20.25" customHeight="1">
      <c r="A74" s="895"/>
      <c r="B74" s="895"/>
      <c r="F74" s="904"/>
      <c r="G74" s="902"/>
      <c r="H74" s="904"/>
      <c r="L74" s="902"/>
      <c r="M74" s="902"/>
      <c r="N74" s="910"/>
      <c r="P74" s="904"/>
      <c r="R74" s="902"/>
      <c r="S74" s="902"/>
      <c r="T74" s="904"/>
      <c r="U74" s="904"/>
      <c r="W74" s="902"/>
      <c r="X74" s="902"/>
      <c r="Y74" s="904"/>
      <c r="Z74" s="902"/>
      <c r="AA74" s="911"/>
      <c r="AB74" s="904"/>
      <c r="AD74" s="904"/>
      <c r="AE74" s="904"/>
      <c r="AG74" s="902"/>
      <c r="AH74" s="902"/>
      <c r="AI74" s="904"/>
      <c r="AK74" s="902"/>
      <c r="AL74" s="904"/>
    </row>
    <row r="75" ht="20.25" customHeight="1">
      <c r="A75" s="895"/>
      <c r="B75" s="895"/>
      <c r="F75" s="904"/>
      <c r="G75" s="902"/>
      <c r="H75" s="904"/>
      <c r="L75" s="902"/>
      <c r="M75" s="902"/>
      <c r="N75" s="910"/>
      <c r="P75" s="904"/>
      <c r="R75" s="902"/>
      <c r="S75" s="902"/>
      <c r="T75" s="904"/>
      <c r="U75" s="904"/>
      <c r="W75" s="902"/>
      <c r="X75" s="902"/>
      <c r="Y75" s="904"/>
      <c r="Z75" s="902"/>
      <c r="AA75" s="911"/>
      <c r="AB75" s="904"/>
      <c r="AD75" s="904"/>
      <c r="AE75" s="904"/>
      <c r="AG75" s="902"/>
      <c r="AH75" s="902"/>
      <c r="AI75" s="904"/>
      <c r="AK75" s="902"/>
      <c r="AL75" s="904"/>
    </row>
    <row r="76" ht="20.25" customHeight="1">
      <c r="A76" s="895"/>
      <c r="B76" s="895"/>
      <c r="F76" s="904"/>
      <c r="G76" s="902"/>
      <c r="H76" s="904"/>
      <c r="L76" s="902"/>
      <c r="M76" s="902"/>
      <c r="N76" s="910"/>
      <c r="P76" s="904"/>
      <c r="R76" s="902"/>
      <c r="S76" s="902"/>
      <c r="T76" s="904"/>
      <c r="U76" s="904"/>
      <c r="W76" s="902"/>
      <c r="X76" s="902"/>
      <c r="Y76" s="904"/>
      <c r="Z76" s="902"/>
      <c r="AA76" s="911"/>
      <c r="AB76" s="904"/>
      <c r="AD76" s="904"/>
      <c r="AE76" s="904"/>
      <c r="AG76" s="902"/>
      <c r="AH76" s="902"/>
      <c r="AI76" s="904"/>
      <c r="AK76" s="902"/>
      <c r="AL76" s="904"/>
    </row>
    <row r="77" ht="20.25" customHeight="1">
      <c r="A77" s="895"/>
      <c r="B77" s="895"/>
      <c r="F77" s="904"/>
      <c r="G77" s="902"/>
      <c r="H77" s="904"/>
      <c r="L77" s="902"/>
      <c r="M77" s="902"/>
      <c r="N77" s="910"/>
      <c r="P77" s="904"/>
      <c r="R77" s="902"/>
      <c r="S77" s="902"/>
      <c r="T77" s="904"/>
      <c r="U77" s="904"/>
      <c r="W77" s="902"/>
      <c r="X77" s="902"/>
      <c r="Y77" s="904"/>
      <c r="Z77" s="902"/>
      <c r="AA77" s="911"/>
      <c r="AB77" s="904"/>
      <c r="AD77" s="904"/>
      <c r="AE77" s="904"/>
      <c r="AG77" s="902"/>
      <c r="AH77" s="902"/>
      <c r="AI77" s="904"/>
      <c r="AK77" s="902"/>
      <c r="AL77" s="904"/>
    </row>
    <row r="78" ht="20.25" customHeight="1">
      <c r="A78" s="895"/>
      <c r="B78" s="895"/>
      <c r="F78" s="904"/>
      <c r="G78" s="902"/>
      <c r="H78" s="904"/>
      <c r="L78" s="902"/>
      <c r="M78" s="902"/>
      <c r="N78" s="910"/>
      <c r="P78" s="904"/>
      <c r="R78" s="902"/>
      <c r="S78" s="902"/>
      <c r="T78" s="904"/>
      <c r="U78" s="904"/>
      <c r="W78" s="902"/>
      <c r="X78" s="902"/>
      <c r="Y78" s="904"/>
      <c r="Z78" s="902"/>
      <c r="AA78" s="911"/>
      <c r="AB78" s="904"/>
      <c r="AD78" s="904"/>
      <c r="AE78" s="904"/>
      <c r="AG78" s="902"/>
      <c r="AH78" s="902"/>
      <c r="AI78" s="904"/>
      <c r="AK78" s="902"/>
      <c r="AL78" s="904"/>
    </row>
    <row r="79" ht="20.25" customHeight="1">
      <c r="A79" s="895"/>
      <c r="B79" s="895"/>
      <c r="F79" s="904"/>
      <c r="G79" s="902"/>
      <c r="H79" s="904"/>
      <c r="L79" s="902"/>
      <c r="M79" s="902"/>
      <c r="N79" s="910"/>
      <c r="P79" s="904"/>
      <c r="R79" s="902"/>
      <c r="S79" s="902"/>
      <c r="T79" s="904"/>
      <c r="U79" s="904"/>
      <c r="W79" s="902"/>
      <c r="X79" s="902"/>
      <c r="Y79" s="904"/>
      <c r="Z79" s="902"/>
      <c r="AA79" s="911"/>
      <c r="AB79" s="904"/>
      <c r="AD79" s="904"/>
      <c r="AE79" s="904"/>
      <c r="AG79" s="902"/>
      <c r="AH79" s="902"/>
      <c r="AI79" s="904"/>
      <c r="AK79" s="902"/>
      <c r="AL79" s="904"/>
    </row>
    <row r="80" ht="20.25" customHeight="1">
      <c r="A80" s="895"/>
      <c r="B80" s="895"/>
      <c r="F80" s="904"/>
      <c r="G80" s="902"/>
      <c r="H80" s="904"/>
      <c r="L80" s="902"/>
      <c r="M80" s="902"/>
      <c r="N80" s="910"/>
      <c r="P80" s="904"/>
      <c r="R80" s="902"/>
      <c r="S80" s="902"/>
      <c r="T80" s="904"/>
      <c r="U80" s="904"/>
      <c r="W80" s="902"/>
      <c r="X80" s="902"/>
      <c r="Y80" s="904"/>
      <c r="Z80" s="902"/>
      <c r="AA80" s="911"/>
      <c r="AB80" s="904"/>
      <c r="AD80" s="904"/>
      <c r="AE80" s="904"/>
      <c r="AG80" s="902"/>
      <c r="AH80" s="902"/>
      <c r="AI80" s="904"/>
      <c r="AK80" s="902"/>
      <c r="AL80" s="904"/>
    </row>
    <row r="81" ht="20.25" customHeight="1">
      <c r="A81" s="895"/>
      <c r="B81" s="895"/>
      <c r="F81" s="904"/>
      <c r="G81" s="902"/>
      <c r="H81" s="904"/>
      <c r="L81" s="902"/>
      <c r="M81" s="902"/>
      <c r="N81" s="910"/>
      <c r="P81" s="904"/>
      <c r="R81" s="902"/>
      <c r="S81" s="902"/>
      <c r="T81" s="904"/>
      <c r="U81" s="904"/>
      <c r="W81" s="902"/>
      <c r="X81" s="902"/>
      <c r="Y81" s="904"/>
      <c r="Z81" s="902"/>
      <c r="AA81" s="911"/>
      <c r="AB81" s="904"/>
      <c r="AD81" s="904"/>
      <c r="AE81" s="904"/>
      <c r="AG81" s="902"/>
      <c r="AH81" s="902"/>
      <c r="AI81" s="904"/>
      <c r="AK81" s="902"/>
      <c r="AL81" s="904"/>
    </row>
    <row r="82" ht="20.25" customHeight="1">
      <c r="A82" s="895"/>
      <c r="B82" s="895"/>
      <c r="F82" s="904"/>
      <c r="G82" s="902"/>
      <c r="H82" s="904"/>
      <c r="L82" s="902"/>
      <c r="M82" s="902"/>
      <c r="N82" s="910"/>
      <c r="P82" s="904"/>
      <c r="R82" s="902"/>
      <c r="S82" s="902"/>
      <c r="T82" s="904"/>
      <c r="U82" s="904"/>
      <c r="W82" s="902"/>
      <c r="X82" s="902"/>
      <c r="Y82" s="904"/>
      <c r="Z82" s="902"/>
      <c r="AA82" s="911"/>
      <c r="AB82" s="904"/>
      <c r="AD82" s="904"/>
      <c r="AE82" s="904"/>
      <c r="AG82" s="902"/>
      <c r="AH82" s="902"/>
      <c r="AI82" s="904"/>
      <c r="AK82" s="902"/>
      <c r="AL82" s="904"/>
    </row>
    <row r="83" ht="20.25" customHeight="1">
      <c r="A83" s="895"/>
      <c r="B83" s="895"/>
      <c r="F83" s="904"/>
      <c r="G83" s="902"/>
      <c r="H83" s="904"/>
      <c r="L83" s="902"/>
      <c r="M83" s="902"/>
      <c r="N83" s="910"/>
      <c r="P83" s="904"/>
      <c r="R83" s="902"/>
      <c r="S83" s="902"/>
      <c r="T83" s="904"/>
      <c r="U83" s="904"/>
      <c r="W83" s="902"/>
      <c r="X83" s="902"/>
      <c r="Y83" s="904"/>
      <c r="Z83" s="902"/>
      <c r="AA83" s="911"/>
      <c r="AB83" s="904"/>
      <c r="AD83" s="904"/>
      <c r="AE83" s="904"/>
      <c r="AG83" s="902"/>
      <c r="AH83" s="902"/>
      <c r="AI83" s="904"/>
      <c r="AK83" s="902"/>
      <c r="AL83" s="904"/>
    </row>
    <row r="84" ht="20.25" customHeight="1">
      <c r="A84" s="895"/>
      <c r="B84" s="895"/>
      <c r="F84" s="904"/>
      <c r="G84" s="902"/>
      <c r="H84" s="904"/>
      <c r="L84" s="902"/>
      <c r="M84" s="902"/>
      <c r="N84" s="910"/>
      <c r="P84" s="904"/>
      <c r="R84" s="902"/>
      <c r="S84" s="902"/>
      <c r="T84" s="904"/>
      <c r="U84" s="904"/>
      <c r="W84" s="902"/>
      <c r="X84" s="902"/>
      <c r="Y84" s="904"/>
      <c r="Z84" s="902"/>
      <c r="AA84" s="911"/>
      <c r="AB84" s="904"/>
      <c r="AD84" s="904"/>
      <c r="AE84" s="904"/>
      <c r="AG84" s="902"/>
      <c r="AH84" s="902"/>
      <c r="AI84" s="904"/>
      <c r="AK84" s="902"/>
      <c r="AL84" s="904"/>
    </row>
    <row r="85" ht="20.25" customHeight="1">
      <c r="A85" s="895"/>
      <c r="B85" s="895"/>
      <c r="F85" s="904"/>
      <c r="G85" s="902"/>
      <c r="H85" s="904"/>
      <c r="L85" s="902"/>
      <c r="M85" s="902"/>
      <c r="N85" s="910"/>
      <c r="P85" s="904"/>
      <c r="R85" s="902"/>
      <c r="S85" s="902"/>
      <c r="T85" s="904"/>
      <c r="U85" s="904"/>
      <c r="W85" s="902"/>
      <c r="X85" s="902"/>
      <c r="Y85" s="904"/>
      <c r="Z85" s="902"/>
      <c r="AA85" s="911"/>
      <c r="AB85" s="904"/>
      <c r="AD85" s="904"/>
      <c r="AE85" s="904"/>
      <c r="AG85" s="902"/>
      <c r="AH85" s="902"/>
      <c r="AI85" s="904"/>
      <c r="AK85" s="902"/>
      <c r="AL85" s="904"/>
    </row>
    <row r="86" ht="20.25" customHeight="1">
      <c r="A86" s="895"/>
      <c r="B86" s="895"/>
      <c r="F86" s="904"/>
      <c r="G86" s="902"/>
      <c r="H86" s="904"/>
      <c r="L86" s="902"/>
      <c r="M86" s="902"/>
      <c r="N86" s="910"/>
      <c r="P86" s="904"/>
      <c r="R86" s="902"/>
      <c r="S86" s="902"/>
      <c r="T86" s="904"/>
      <c r="U86" s="904"/>
      <c r="W86" s="902"/>
      <c r="X86" s="902"/>
      <c r="Y86" s="904"/>
      <c r="Z86" s="902"/>
      <c r="AA86" s="911"/>
      <c r="AB86" s="904"/>
      <c r="AD86" s="904"/>
      <c r="AE86" s="904"/>
      <c r="AG86" s="902"/>
      <c r="AH86" s="902"/>
      <c r="AI86" s="904"/>
      <c r="AK86" s="902"/>
      <c r="AL86" s="904"/>
    </row>
    <row r="87" ht="20.25" customHeight="1">
      <c r="A87" s="895"/>
      <c r="B87" s="895"/>
      <c r="F87" s="904"/>
      <c r="G87" s="902"/>
      <c r="H87" s="904"/>
      <c r="L87" s="902"/>
      <c r="M87" s="902"/>
      <c r="N87" s="910"/>
      <c r="P87" s="904"/>
      <c r="R87" s="902"/>
      <c r="S87" s="902"/>
      <c r="T87" s="904"/>
      <c r="U87" s="904"/>
      <c r="W87" s="902"/>
      <c r="X87" s="902"/>
      <c r="Y87" s="904"/>
      <c r="Z87" s="902"/>
      <c r="AA87" s="911"/>
      <c r="AB87" s="904"/>
      <c r="AD87" s="904"/>
      <c r="AE87" s="904"/>
      <c r="AG87" s="902"/>
      <c r="AH87" s="902"/>
      <c r="AI87" s="904"/>
      <c r="AK87" s="902"/>
      <c r="AL87" s="904"/>
    </row>
    <row r="88" ht="20.25" customHeight="1">
      <c r="A88" s="895"/>
      <c r="B88" s="895"/>
      <c r="F88" s="904"/>
      <c r="G88" s="902"/>
      <c r="H88" s="904"/>
      <c r="L88" s="902"/>
      <c r="M88" s="902"/>
      <c r="N88" s="910"/>
      <c r="P88" s="904"/>
      <c r="R88" s="902"/>
      <c r="S88" s="902"/>
      <c r="T88" s="904"/>
      <c r="U88" s="904"/>
      <c r="W88" s="902"/>
      <c r="X88" s="902"/>
      <c r="Y88" s="904"/>
      <c r="Z88" s="902"/>
      <c r="AA88" s="911"/>
      <c r="AB88" s="904"/>
      <c r="AD88" s="904"/>
      <c r="AE88" s="904"/>
      <c r="AG88" s="902"/>
      <c r="AH88" s="902"/>
      <c r="AI88" s="904"/>
      <c r="AK88" s="902"/>
      <c r="AL88" s="904"/>
    </row>
    <row r="89" ht="20.25" customHeight="1">
      <c r="A89" s="895"/>
      <c r="B89" s="895"/>
      <c r="F89" s="904"/>
      <c r="G89" s="902"/>
      <c r="H89" s="904"/>
      <c r="L89" s="902"/>
      <c r="M89" s="902"/>
      <c r="N89" s="910"/>
      <c r="P89" s="904"/>
      <c r="R89" s="902"/>
      <c r="S89" s="902"/>
      <c r="T89" s="904"/>
      <c r="U89" s="904"/>
      <c r="W89" s="902"/>
      <c r="X89" s="902"/>
      <c r="Y89" s="904"/>
      <c r="Z89" s="902"/>
      <c r="AA89" s="911"/>
      <c r="AB89" s="904"/>
      <c r="AD89" s="904"/>
      <c r="AE89" s="904"/>
      <c r="AG89" s="902"/>
      <c r="AH89" s="902"/>
      <c r="AI89" s="904"/>
      <c r="AK89" s="902"/>
      <c r="AL89" s="904"/>
    </row>
    <row r="90" ht="20.25" customHeight="1">
      <c r="A90" s="895"/>
      <c r="B90" s="895"/>
      <c r="F90" s="904"/>
      <c r="G90" s="902"/>
      <c r="H90" s="904"/>
      <c r="L90" s="902"/>
      <c r="M90" s="902"/>
      <c r="N90" s="910"/>
      <c r="P90" s="904"/>
      <c r="R90" s="902"/>
      <c r="S90" s="902"/>
      <c r="T90" s="904"/>
      <c r="U90" s="904"/>
      <c r="W90" s="902"/>
      <c r="X90" s="902"/>
      <c r="Y90" s="904"/>
      <c r="Z90" s="902"/>
      <c r="AA90" s="911"/>
      <c r="AB90" s="904"/>
      <c r="AD90" s="904"/>
      <c r="AE90" s="904"/>
      <c r="AG90" s="902"/>
      <c r="AH90" s="902"/>
      <c r="AI90" s="904"/>
      <c r="AK90" s="902"/>
      <c r="AL90" s="904"/>
    </row>
    <row r="91" ht="20.25" customHeight="1">
      <c r="A91" s="895"/>
      <c r="B91" s="895"/>
      <c r="F91" s="904"/>
      <c r="G91" s="902"/>
      <c r="H91" s="904"/>
      <c r="L91" s="902"/>
      <c r="M91" s="902"/>
      <c r="N91" s="910"/>
      <c r="P91" s="904"/>
      <c r="R91" s="902"/>
      <c r="S91" s="902"/>
      <c r="T91" s="904"/>
      <c r="U91" s="904"/>
      <c r="W91" s="902"/>
      <c r="X91" s="902"/>
      <c r="Y91" s="904"/>
      <c r="Z91" s="902"/>
      <c r="AA91" s="911"/>
      <c r="AB91" s="904"/>
      <c r="AD91" s="904"/>
      <c r="AE91" s="904"/>
      <c r="AG91" s="902"/>
      <c r="AH91" s="902"/>
      <c r="AI91" s="904"/>
      <c r="AK91" s="902"/>
      <c r="AL91" s="904"/>
    </row>
    <row r="92" ht="20.25" customHeight="1">
      <c r="A92" s="895"/>
      <c r="B92" s="895"/>
      <c r="F92" s="904"/>
      <c r="G92" s="902"/>
      <c r="H92" s="904"/>
      <c r="L92" s="902"/>
      <c r="M92" s="902"/>
      <c r="N92" s="910"/>
      <c r="P92" s="904"/>
      <c r="R92" s="902"/>
      <c r="S92" s="902"/>
      <c r="T92" s="904"/>
      <c r="U92" s="904"/>
      <c r="W92" s="902"/>
      <c r="X92" s="902"/>
      <c r="Y92" s="904"/>
      <c r="Z92" s="902"/>
      <c r="AA92" s="911"/>
      <c r="AB92" s="904"/>
      <c r="AD92" s="904"/>
      <c r="AE92" s="904"/>
      <c r="AG92" s="902"/>
      <c r="AH92" s="902"/>
      <c r="AI92" s="904"/>
      <c r="AK92" s="902"/>
      <c r="AL92" s="904"/>
    </row>
    <row r="93" ht="20.25" customHeight="1">
      <c r="A93" s="895"/>
      <c r="B93" s="895"/>
      <c r="F93" s="904"/>
      <c r="G93" s="902"/>
      <c r="H93" s="904"/>
      <c r="L93" s="902"/>
      <c r="M93" s="902"/>
      <c r="N93" s="910"/>
      <c r="P93" s="904"/>
      <c r="R93" s="902"/>
      <c r="S93" s="902"/>
      <c r="T93" s="904"/>
      <c r="U93" s="904"/>
      <c r="W93" s="902"/>
      <c r="X93" s="902"/>
      <c r="Y93" s="904"/>
      <c r="Z93" s="902"/>
      <c r="AA93" s="911"/>
      <c r="AB93" s="904"/>
      <c r="AD93" s="904"/>
      <c r="AE93" s="904"/>
      <c r="AG93" s="902"/>
      <c r="AH93" s="902"/>
      <c r="AI93" s="904"/>
      <c r="AK93" s="902"/>
      <c r="AL93" s="904"/>
    </row>
    <row r="94" ht="20.25" customHeight="1">
      <c r="A94" s="895"/>
      <c r="B94" s="895"/>
      <c r="F94" s="904"/>
      <c r="G94" s="902"/>
      <c r="H94" s="904"/>
      <c r="L94" s="902"/>
      <c r="M94" s="902"/>
      <c r="N94" s="910"/>
      <c r="P94" s="904"/>
      <c r="R94" s="902"/>
      <c r="S94" s="902"/>
      <c r="T94" s="904"/>
      <c r="U94" s="904"/>
      <c r="W94" s="902"/>
      <c r="X94" s="902"/>
      <c r="Y94" s="904"/>
      <c r="Z94" s="902"/>
      <c r="AA94" s="911"/>
      <c r="AB94" s="904"/>
      <c r="AD94" s="904"/>
      <c r="AE94" s="904"/>
      <c r="AG94" s="902"/>
      <c r="AH94" s="902"/>
      <c r="AI94" s="904"/>
      <c r="AK94" s="902"/>
      <c r="AL94" s="904"/>
    </row>
    <row r="95" ht="20.25" customHeight="1">
      <c r="A95" s="895"/>
      <c r="B95" s="895"/>
      <c r="F95" s="904"/>
      <c r="G95" s="902"/>
      <c r="H95" s="904"/>
      <c r="L95" s="902"/>
      <c r="M95" s="902"/>
      <c r="N95" s="910"/>
      <c r="P95" s="904"/>
      <c r="R95" s="902"/>
      <c r="S95" s="902"/>
      <c r="T95" s="904"/>
      <c r="U95" s="904"/>
      <c r="W95" s="902"/>
      <c r="X95" s="902"/>
      <c r="Y95" s="904"/>
      <c r="Z95" s="902"/>
      <c r="AA95" s="911"/>
      <c r="AB95" s="904"/>
      <c r="AD95" s="904"/>
      <c r="AE95" s="904"/>
      <c r="AG95" s="902"/>
      <c r="AH95" s="902"/>
      <c r="AI95" s="904"/>
      <c r="AK95" s="902"/>
      <c r="AL95" s="904"/>
    </row>
    <row r="96" ht="20.25" customHeight="1">
      <c r="A96" s="895"/>
      <c r="B96" s="895"/>
      <c r="F96" s="904"/>
      <c r="G96" s="902"/>
      <c r="H96" s="904"/>
      <c r="L96" s="902"/>
      <c r="M96" s="902"/>
      <c r="N96" s="910"/>
      <c r="P96" s="904"/>
      <c r="R96" s="902"/>
      <c r="S96" s="902"/>
      <c r="T96" s="904"/>
      <c r="U96" s="904"/>
      <c r="W96" s="902"/>
      <c r="X96" s="902"/>
      <c r="Y96" s="904"/>
      <c r="Z96" s="902"/>
      <c r="AA96" s="911"/>
      <c r="AB96" s="904"/>
      <c r="AD96" s="904"/>
      <c r="AE96" s="904"/>
      <c r="AG96" s="902"/>
      <c r="AH96" s="902"/>
      <c r="AI96" s="904"/>
      <c r="AK96" s="902"/>
      <c r="AL96" s="904"/>
    </row>
    <row r="97" ht="20.25" customHeight="1">
      <c r="A97" s="895"/>
      <c r="B97" s="895"/>
      <c r="F97" s="904"/>
      <c r="G97" s="902"/>
      <c r="H97" s="904"/>
      <c r="L97" s="902"/>
      <c r="M97" s="902"/>
      <c r="N97" s="910"/>
      <c r="P97" s="904"/>
      <c r="R97" s="902"/>
      <c r="S97" s="902"/>
      <c r="T97" s="904"/>
      <c r="U97" s="904"/>
      <c r="W97" s="902"/>
      <c r="X97" s="902"/>
      <c r="Y97" s="904"/>
      <c r="Z97" s="902"/>
      <c r="AA97" s="911"/>
      <c r="AB97" s="904"/>
      <c r="AD97" s="904"/>
      <c r="AE97" s="904"/>
      <c r="AG97" s="902"/>
      <c r="AH97" s="902"/>
      <c r="AI97" s="904"/>
      <c r="AK97" s="902"/>
      <c r="AL97" s="904"/>
    </row>
    <row r="98" ht="20.25" customHeight="1">
      <c r="A98" s="895"/>
      <c r="B98" s="895"/>
      <c r="F98" s="904"/>
      <c r="G98" s="902"/>
      <c r="H98" s="904"/>
      <c r="L98" s="902"/>
      <c r="M98" s="902"/>
      <c r="N98" s="910"/>
      <c r="P98" s="904"/>
      <c r="R98" s="902"/>
      <c r="S98" s="902"/>
      <c r="T98" s="904"/>
      <c r="U98" s="904"/>
      <c r="W98" s="902"/>
      <c r="X98" s="902"/>
      <c r="Y98" s="904"/>
      <c r="Z98" s="902"/>
      <c r="AA98" s="911"/>
      <c r="AB98" s="904"/>
      <c r="AD98" s="904"/>
      <c r="AE98" s="904"/>
      <c r="AG98" s="902"/>
      <c r="AH98" s="902"/>
      <c r="AI98" s="904"/>
      <c r="AK98" s="902"/>
      <c r="AL98" s="904"/>
    </row>
    <row r="99" ht="20.25" customHeight="1">
      <c r="A99" s="895"/>
      <c r="B99" s="895"/>
      <c r="F99" s="904"/>
      <c r="G99" s="902"/>
      <c r="H99" s="904"/>
      <c r="L99" s="902"/>
      <c r="M99" s="902"/>
      <c r="N99" s="910"/>
      <c r="P99" s="904"/>
      <c r="R99" s="902"/>
      <c r="S99" s="902"/>
      <c r="T99" s="904"/>
      <c r="U99" s="904"/>
      <c r="W99" s="902"/>
      <c r="X99" s="902"/>
      <c r="Y99" s="904"/>
      <c r="Z99" s="902"/>
      <c r="AA99" s="911"/>
      <c r="AB99" s="904"/>
      <c r="AD99" s="904"/>
      <c r="AE99" s="904"/>
      <c r="AG99" s="902"/>
      <c r="AH99" s="902"/>
      <c r="AI99" s="904"/>
      <c r="AK99" s="902"/>
      <c r="AL99" s="904"/>
    </row>
    <row r="100" ht="20.25" customHeight="1">
      <c r="A100" s="895"/>
      <c r="B100" s="895"/>
      <c r="F100" s="904"/>
      <c r="G100" s="902"/>
      <c r="H100" s="904"/>
      <c r="L100" s="902"/>
      <c r="M100" s="902"/>
      <c r="N100" s="910"/>
      <c r="P100" s="904"/>
      <c r="R100" s="902"/>
      <c r="S100" s="902"/>
      <c r="T100" s="904"/>
      <c r="U100" s="904"/>
      <c r="W100" s="902"/>
      <c r="X100" s="902"/>
      <c r="Y100" s="904"/>
      <c r="Z100" s="902"/>
      <c r="AA100" s="911"/>
      <c r="AB100" s="904"/>
      <c r="AD100" s="904"/>
      <c r="AE100" s="904"/>
      <c r="AG100" s="902"/>
      <c r="AH100" s="902"/>
      <c r="AI100" s="904"/>
      <c r="AK100" s="902"/>
      <c r="AL100" s="904"/>
    </row>
    <row r="101" ht="20.25" customHeight="1">
      <c r="A101" s="895"/>
      <c r="B101" s="895"/>
      <c r="F101" s="904"/>
      <c r="G101" s="902"/>
      <c r="H101" s="904"/>
      <c r="L101" s="902"/>
      <c r="M101" s="902"/>
      <c r="N101" s="910"/>
      <c r="P101" s="904"/>
      <c r="R101" s="902"/>
      <c r="S101" s="902"/>
      <c r="T101" s="904"/>
      <c r="U101" s="904"/>
      <c r="W101" s="902"/>
      <c r="X101" s="902"/>
      <c r="Y101" s="904"/>
      <c r="Z101" s="902"/>
      <c r="AA101" s="911"/>
      <c r="AB101" s="904"/>
      <c r="AD101" s="904"/>
      <c r="AE101" s="904"/>
      <c r="AG101" s="902"/>
      <c r="AH101" s="902"/>
      <c r="AI101" s="904"/>
      <c r="AK101" s="902"/>
      <c r="AL101" s="904"/>
    </row>
    <row r="102" ht="20.25" customHeight="1">
      <c r="A102" s="895"/>
      <c r="B102" s="895"/>
      <c r="F102" s="904"/>
      <c r="G102" s="902"/>
      <c r="H102" s="904"/>
      <c r="L102" s="902"/>
      <c r="M102" s="902"/>
      <c r="N102" s="910"/>
      <c r="P102" s="904"/>
      <c r="R102" s="902"/>
      <c r="S102" s="902"/>
      <c r="T102" s="904"/>
      <c r="U102" s="904"/>
      <c r="W102" s="902"/>
      <c r="X102" s="902"/>
      <c r="Y102" s="904"/>
      <c r="Z102" s="902"/>
      <c r="AA102" s="911"/>
      <c r="AB102" s="904"/>
      <c r="AD102" s="904"/>
      <c r="AE102" s="904"/>
      <c r="AG102" s="902"/>
      <c r="AH102" s="902"/>
      <c r="AI102" s="904"/>
      <c r="AK102" s="902"/>
      <c r="AL102" s="904"/>
    </row>
    <row r="103" ht="20.25" customHeight="1">
      <c r="A103" s="895"/>
      <c r="B103" s="895"/>
      <c r="F103" s="904"/>
      <c r="G103" s="902"/>
      <c r="H103" s="904"/>
      <c r="L103" s="902"/>
      <c r="M103" s="902"/>
      <c r="N103" s="910"/>
      <c r="P103" s="904"/>
      <c r="R103" s="902"/>
      <c r="S103" s="902"/>
      <c r="T103" s="904"/>
      <c r="U103" s="904"/>
      <c r="W103" s="902"/>
      <c r="X103" s="902"/>
      <c r="Y103" s="904"/>
      <c r="Z103" s="902"/>
      <c r="AA103" s="911"/>
      <c r="AB103" s="904"/>
      <c r="AD103" s="904"/>
      <c r="AE103" s="904"/>
      <c r="AG103" s="902"/>
      <c r="AH103" s="902"/>
      <c r="AI103" s="904"/>
      <c r="AK103" s="902"/>
      <c r="AL103" s="904"/>
    </row>
    <row r="104" ht="20.25" customHeight="1">
      <c r="A104" s="895"/>
      <c r="B104" s="895"/>
      <c r="F104" s="904"/>
      <c r="G104" s="902"/>
      <c r="H104" s="904"/>
      <c r="L104" s="902"/>
      <c r="M104" s="902"/>
      <c r="N104" s="910"/>
      <c r="P104" s="904"/>
      <c r="R104" s="902"/>
      <c r="S104" s="902"/>
      <c r="T104" s="904"/>
      <c r="U104" s="904"/>
      <c r="W104" s="902"/>
      <c r="X104" s="902"/>
      <c r="Y104" s="904"/>
      <c r="Z104" s="902"/>
      <c r="AA104" s="911"/>
      <c r="AB104" s="904"/>
      <c r="AD104" s="904"/>
      <c r="AE104" s="904"/>
      <c r="AG104" s="902"/>
      <c r="AH104" s="902"/>
      <c r="AI104" s="904"/>
      <c r="AK104" s="902"/>
      <c r="AL104" s="904"/>
    </row>
    <row r="105" ht="20.25" customHeight="1">
      <c r="A105" s="895"/>
      <c r="B105" s="895"/>
      <c r="F105" s="904"/>
      <c r="G105" s="902"/>
      <c r="H105" s="904"/>
      <c r="L105" s="902"/>
      <c r="M105" s="902"/>
      <c r="N105" s="910"/>
      <c r="P105" s="904"/>
      <c r="R105" s="902"/>
      <c r="S105" s="902"/>
      <c r="T105" s="904"/>
      <c r="U105" s="904"/>
      <c r="W105" s="902"/>
      <c r="X105" s="902"/>
      <c r="Y105" s="904"/>
      <c r="Z105" s="902"/>
      <c r="AA105" s="911"/>
      <c r="AB105" s="904"/>
      <c r="AD105" s="904"/>
      <c r="AE105" s="904"/>
      <c r="AG105" s="902"/>
      <c r="AH105" s="902"/>
      <c r="AI105" s="904"/>
      <c r="AK105" s="902"/>
      <c r="AL105" s="904"/>
    </row>
    <row r="106" ht="20.25" customHeight="1">
      <c r="A106" s="895"/>
      <c r="B106" s="895"/>
      <c r="F106" s="904"/>
      <c r="G106" s="902"/>
      <c r="H106" s="904"/>
      <c r="L106" s="902"/>
      <c r="M106" s="902"/>
      <c r="N106" s="910"/>
      <c r="P106" s="904"/>
      <c r="R106" s="902"/>
      <c r="S106" s="902"/>
      <c r="T106" s="904"/>
      <c r="U106" s="904"/>
      <c r="W106" s="902"/>
      <c r="X106" s="902"/>
      <c r="Y106" s="904"/>
      <c r="Z106" s="902"/>
      <c r="AA106" s="911"/>
      <c r="AB106" s="904"/>
      <c r="AD106" s="904"/>
      <c r="AE106" s="904"/>
      <c r="AG106" s="902"/>
      <c r="AH106" s="902"/>
      <c r="AI106" s="904"/>
      <c r="AK106" s="902"/>
      <c r="AL106" s="904"/>
    </row>
    <row r="107" ht="20.25" customHeight="1">
      <c r="A107" s="895"/>
      <c r="B107" s="895"/>
      <c r="F107" s="904"/>
      <c r="G107" s="902"/>
      <c r="H107" s="904"/>
      <c r="L107" s="902"/>
      <c r="M107" s="902"/>
      <c r="N107" s="910"/>
      <c r="P107" s="904"/>
      <c r="R107" s="902"/>
      <c r="S107" s="902"/>
      <c r="T107" s="904"/>
      <c r="U107" s="904"/>
      <c r="W107" s="902"/>
      <c r="X107" s="902"/>
      <c r="Y107" s="904"/>
      <c r="Z107" s="902"/>
      <c r="AA107" s="911"/>
      <c r="AB107" s="904"/>
      <c r="AD107" s="904"/>
      <c r="AE107" s="904"/>
      <c r="AG107" s="902"/>
      <c r="AH107" s="902"/>
      <c r="AI107" s="904"/>
      <c r="AK107" s="902"/>
      <c r="AL107" s="904"/>
    </row>
    <row r="108" ht="20.25" customHeight="1">
      <c r="A108" s="895"/>
      <c r="B108" s="895"/>
      <c r="F108" s="904"/>
      <c r="G108" s="902"/>
      <c r="H108" s="904"/>
      <c r="L108" s="902"/>
      <c r="M108" s="902"/>
      <c r="N108" s="910"/>
      <c r="P108" s="904"/>
      <c r="R108" s="902"/>
      <c r="S108" s="902"/>
      <c r="T108" s="904"/>
      <c r="U108" s="904"/>
      <c r="W108" s="902"/>
      <c r="X108" s="902"/>
      <c r="Y108" s="904"/>
      <c r="Z108" s="902"/>
      <c r="AA108" s="911"/>
      <c r="AB108" s="904"/>
      <c r="AD108" s="904"/>
      <c r="AE108" s="904"/>
      <c r="AG108" s="902"/>
      <c r="AH108" s="902"/>
      <c r="AI108" s="904"/>
      <c r="AK108" s="902"/>
      <c r="AL108" s="904"/>
    </row>
    <row r="109" ht="20.25" customHeight="1">
      <c r="A109" s="895"/>
      <c r="B109" s="895"/>
      <c r="F109" s="904"/>
      <c r="G109" s="902"/>
      <c r="H109" s="904"/>
      <c r="L109" s="902"/>
      <c r="M109" s="902"/>
      <c r="N109" s="910"/>
      <c r="P109" s="904"/>
      <c r="R109" s="902"/>
      <c r="S109" s="902"/>
      <c r="T109" s="904"/>
      <c r="U109" s="904"/>
      <c r="W109" s="902"/>
      <c r="X109" s="902"/>
      <c r="Y109" s="904"/>
      <c r="Z109" s="902"/>
      <c r="AA109" s="911"/>
      <c r="AB109" s="904"/>
      <c r="AD109" s="904"/>
      <c r="AE109" s="904"/>
      <c r="AG109" s="902"/>
      <c r="AH109" s="902"/>
      <c r="AI109" s="904"/>
      <c r="AK109" s="902"/>
      <c r="AL109" s="904"/>
    </row>
    <row r="110" ht="20.25" customHeight="1">
      <c r="A110" s="895"/>
      <c r="B110" s="895"/>
      <c r="F110" s="904"/>
      <c r="G110" s="902"/>
      <c r="H110" s="904"/>
      <c r="L110" s="902"/>
      <c r="M110" s="902"/>
      <c r="N110" s="910"/>
      <c r="P110" s="904"/>
      <c r="R110" s="902"/>
      <c r="S110" s="902"/>
      <c r="T110" s="904"/>
      <c r="U110" s="904"/>
      <c r="W110" s="902"/>
      <c r="X110" s="902"/>
      <c r="Y110" s="904"/>
      <c r="Z110" s="902"/>
      <c r="AA110" s="911"/>
      <c r="AB110" s="904"/>
      <c r="AD110" s="904"/>
      <c r="AE110" s="904"/>
      <c r="AG110" s="902"/>
      <c r="AH110" s="902"/>
      <c r="AI110" s="904"/>
      <c r="AK110" s="902"/>
      <c r="AL110" s="904"/>
    </row>
    <row r="111" ht="20.25" customHeight="1">
      <c r="A111" s="895"/>
      <c r="B111" s="895"/>
      <c r="F111" s="904"/>
      <c r="G111" s="902"/>
      <c r="H111" s="904"/>
      <c r="L111" s="902"/>
      <c r="M111" s="902"/>
      <c r="N111" s="910"/>
      <c r="P111" s="904"/>
      <c r="R111" s="902"/>
      <c r="S111" s="902"/>
      <c r="T111" s="904"/>
      <c r="U111" s="904"/>
      <c r="W111" s="902"/>
      <c r="X111" s="902"/>
      <c r="Y111" s="904"/>
      <c r="Z111" s="902"/>
      <c r="AA111" s="911"/>
      <c r="AB111" s="904"/>
      <c r="AD111" s="904"/>
      <c r="AE111" s="904"/>
      <c r="AG111" s="902"/>
      <c r="AH111" s="902"/>
      <c r="AI111" s="904"/>
      <c r="AK111" s="902"/>
      <c r="AL111" s="904"/>
    </row>
    <row r="112" ht="20.25" customHeight="1">
      <c r="A112" s="895"/>
      <c r="B112" s="895"/>
      <c r="F112" s="904"/>
      <c r="G112" s="902"/>
      <c r="H112" s="904"/>
      <c r="L112" s="902"/>
      <c r="M112" s="902"/>
      <c r="N112" s="910"/>
      <c r="P112" s="904"/>
      <c r="R112" s="902"/>
      <c r="S112" s="902"/>
      <c r="T112" s="904"/>
      <c r="U112" s="904"/>
      <c r="W112" s="902"/>
      <c r="X112" s="902"/>
      <c r="Y112" s="904"/>
      <c r="Z112" s="902"/>
      <c r="AA112" s="911"/>
      <c r="AB112" s="904"/>
      <c r="AD112" s="904"/>
      <c r="AE112" s="904"/>
      <c r="AG112" s="902"/>
      <c r="AH112" s="902"/>
      <c r="AI112" s="904"/>
      <c r="AK112" s="902"/>
      <c r="AL112" s="904"/>
    </row>
    <row r="113" ht="20.25" customHeight="1">
      <c r="A113" s="895"/>
      <c r="B113" s="895"/>
      <c r="F113" s="904"/>
      <c r="G113" s="902"/>
      <c r="H113" s="904"/>
      <c r="L113" s="902"/>
      <c r="M113" s="902"/>
      <c r="N113" s="910"/>
      <c r="P113" s="904"/>
      <c r="R113" s="902"/>
      <c r="S113" s="902"/>
      <c r="T113" s="904"/>
      <c r="U113" s="904"/>
      <c r="W113" s="902"/>
      <c r="X113" s="902"/>
      <c r="Y113" s="904"/>
      <c r="Z113" s="902"/>
      <c r="AA113" s="911"/>
      <c r="AB113" s="904"/>
      <c r="AD113" s="904"/>
      <c r="AE113" s="904"/>
      <c r="AG113" s="902"/>
      <c r="AH113" s="902"/>
      <c r="AI113" s="904"/>
      <c r="AK113" s="902"/>
      <c r="AL113" s="904"/>
    </row>
    <row r="114" ht="20.25" customHeight="1">
      <c r="A114" s="895"/>
      <c r="B114" s="895"/>
      <c r="F114" s="904"/>
      <c r="G114" s="902"/>
      <c r="H114" s="904"/>
      <c r="L114" s="902"/>
      <c r="M114" s="902"/>
      <c r="N114" s="910"/>
      <c r="P114" s="904"/>
      <c r="R114" s="902"/>
      <c r="S114" s="902"/>
      <c r="T114" s="904"/>
      <c r="U114" s="904"/>
      <c r="W114" s="902"/>
      <c r="X114" s="902"/>
      <c r="Y114" s="904"/>
      <c r="Z114" s="902"/>
      <c r="AA114" s="911"/>
      <c r="AB114" s="904"/>
      <c r="AD114" s="904"/>
      <c r="AE114" s="904"/>
      <c r="AG114" s="902"/>
      <c r="AH114" s="902"/>
      <c r="AI114" s="904"/>
      <c r="AK114" s="902"/>
      <c r="AL114" s="904"/>
    </row>
    <row r="115" ht="20.25" customHeight="1">
      <c r="A115" s="895"/>
      <c r="B115" s="895"/>
      <c r="F115" s="904"/>
      <c r="G115" s="902"/>
      <c r="H115" s="904"/>
      <c r="L115" s="902"/>
      <c r="M115" s="902"/>
      <c r="N115" s="910"/>
      <c r="P115" s="904"/>
      <c r="R115" s="902"/>
      <c r="S115" s="902"/>
      <c r="T115" s="904"/>
      <c r="U115" s="904"/>
      <c r="W115" s="902"/>
      <c r="X115" s="902"/>
      <c r="Y115" s="904"/>
      <c r="Z115" s="902"/>
      <c r="AA115" s="911"/>
      <c r="AB115" s="904"/>
      <c r="AD115" s="904"/>
      <c r="AE115" s="904"/>
      <c r="AG115" s="902"/>
      <c r="AH115" s="902"/>
      <c r="AI115" s="904"/>
      <c r="AK115" s="902"/>
      <c r="AL115" s="904"/>
    </row>
    <row r="116" ht="20.25" customHeight="1">
      <c r="A116" s="895"/>
      <c r="B116" s="895"/>
      <c r="F116" s="904"/>
      <c r="G116" s="902"/>
      <c r="H116" s="904"/>
      <c r="L116" s="902"/>
      <c r="M116" s="902"/>
      <c r="N116" s="910"/>
      <c r="P116" s="904"/>
      <c r="R116" s="902"/>
      <c r="S116" s="902"/>
      <c r="T116" s="904"/>
      <c r="U116" s="904"/>
      <c r="W116" s="902"/>
      <c r="X116" s="902"/>
      <c r="Y116" s="904"/>
      <c r="Z116" s="902"/>
      <c r="AA116" s="911"/>
      <c r="AB116" s="904"/>
      <c r="AD116" s="904"/>
      <c r="AE116" s="904"/>
      <c r="AG116" s="902"/>
      <c r="AH116" s="902"/>
      <c r="AI116" s="904"/>
      <c r="AK116" s="902"/>
      <c r="AL116" s="904"/>
    </row>
    <row r="117" ht="20.25" customHeight="1">
      <c r="A117" s="895"/>
      <c r="B117" s="895"/>
      <c r="F117" s="904"/>
      <c r="G117" s="902"/>
      <c r="H117" s="904"/>
      <c r="L117" s="902"/>
      <c r="M117" s="902"/>
      <c r="N117" s="910"/>
      <c r="P117" s="904"/>
      <c r="R117" s="902"/>
      <c r="S117" s="902"/>
      <c r="T117" s="904"/>
      <c r="U117" s="904"/>
      <c r="W117" s="902"/>
      <c r="X117" s="902"/>
      <c r="Y117" s="904"/>
      <c r="Z117" s="902"/>
      <c r="AA117" s="911"/>
      <c r="AB117" s="904"/>
      <c r="AD117" s="904"/>
      <c r="AE117" s="904"/>
      <c r="AG117" s="902"/>
      <c r="AH117" s="902"/>
      <c r="AI117" s="904"/>
      <c r="AK117" s="902"/>
      <c r="AL117" s="904"/>
    </row>
    <row r="118" ht="20.25" customHeight="1">
      <c r="A118" s="895"/>
      <c r="B118" s="895"/>
      <c r="F118" s="904"/>
      <c r="G118" s="902"/>
      <c r="H118" s="904"/>
      <c r="L118" s="902"/>
      <c r="M118" s="902"/>
      <c r="N118" s="910"/>
      <c r="P118" s="904"/>
      <c r="R118" s="902"/>
      <c r="S118" s="902"/>
      <c r="T118" s="904"/>
      <c r="U118" s="904"/>
      <c r="W118" s="902"/>
      <c r="X118" s="902"/>
      <c r="Y118" s="904"/>
      <c r="Z118" s="902"/>
      <c r="AA118" s="911"/>
      <c r="AB118" s="904"/>
      <c r="AD118" s="904"/>
      <c r="AE118" s="904"/>
      <c r="AG118" s="902"/>
      <c r="AH118" s="902"/>
      <c r="AI118" s="904"/>
      <c r="AK118" s="902"/>
      <c r="AL118" s="904"/>
    </row>
    <row r="119" ht="20.25" customHeight="1">
      <c r="A119" s="895"/>
      <c r="B119" s="895"/>
      <c r="F119" s="904"/>
      <c r="G119" s="902"/>
      <c r="H119" s="904"/>
      <c r="L119" s="902"/>
      <c r="M119" s="902"/>
      <c r="N119" s="910"/>
      <c r="P119" s="904"/>
      <c r="R119" s="902"/>
      <c r="S119" s="902"/>
      <c r="T119" s="904"/>
      <c r="U119" s="904"/>
      <c r="W119" s="902"/>
      <c r="X119" s="902"/>
      <c r="Y119" s="904"/>
      <c r="Z119" s="902"/>
      <c r="AA119" s="911"/>
      <c r="AB119" s="904"/>
      <c r="AD119" s="904"/>
      <c r="AE119" s="904"/>
      <c r="AG119" s="902"/>
      <c r="AH119" s="902"/>
      <c r="AI119" s="904"/>
      <c r="AK119" s="902"/>
      <c r="AL119" s="904"/>
    </row>
    <row r="120" ht="20.25" customHeight="1">
      <c r="A120" s="895"/>
      <c r="B120" s="895"/>
      <c r="F120" s="904"/>
      <c r="G120" s="902"/>
      <c r="H120" s="904"/>
      <c r="L120" s="902"/>
      <c r="M120" s="902"/>
      <c r="N120" s="910"/>
      <c r="P120" s="904"/>
      <c r="R120" s="902"/>
      <c r="S120" s="902"/>
      <c r="T120" s="904"/>
      <c r="U120" s="904"/>
      <c r="W120" s="902"/>
      <c r="X120" s="902"/>
      <c r="Y120" s="904"/>
      <c r="Z120" s="902"/>
      <c r="AA120" s="911"/>
      <c r="AB120" s="904"/>
      <c r="AD120" s="904"/>
      <c r="AE120" s="904"/>
      <c r="AG120" s="902"/>
      <c r="AH120" s="902"/>
      <c r="AI120" s="904"/>
      <c r="AK120" s="902"/>
      <c r="AL120" s="904"/>
    </row>
    <row r="121" ht="20.25" customHeight="1">
      <c r="A121" s="895"/>
      <c r="B121" s="895"/>
      <c r="F121" s="904"/>
      <c r="G121" s="902"/>
      <c r="H121" s="904"/>
      <c r="L121" s="902"/>
      <c r="M121" s="902"/>
      <c r="N121" s="910"/>
      <c r="P121" s="904"/>
      <c r="R121" s="902"/>
      <c r="S121" s="902"/>
      <c r="T121" s="904"/>
      <c r="U121" s="904"/>
      <c r="W121" s="902"/>
      <c r="X121" s="902"/>
      <c r="Y121" s="904"/>
      <c r="Z121" s="902"/>
      <c r="AA121" s="911"/>
      <c r="AB121" s="904"/>
      <c r="AD121" s="904"/>
      <c r="AE121" s="904"/>
      <c r="AG121" s="902"/>
      <c r="AH121" s="902"/>
      <c r="AI121" s="904"/>
      <c r="AK121" s="902"/>
      <c r="AL121" s="904"/>
    </row>
    <row r="122" ht="20.25" customHeight="1">
      <c r="A122" s="895"/>
      <c r="B122" s="895"/>
      <c r="F122" s="904"/>
      <c r="G122" s="902"/>
      <c r="H122" s="904"/>
      <c r="L122" s="902"/>
      <c r="M122" s="902"/>
      <c r="N122" s="910"/>
      <c r="P122" s="904"/>
      <c r="R122" s="902"/>
      <c r="S122" s="902"/>
      <c r="T122" s="904"/>
      <c r="U122" s="904"/>
      <c r="W122" s="902"/>
      <c r="X122" s="902"/>
      <c r="Y122" s="904"/>
      <c r="Z122" s="902"/>
      <c r="AA122" s="911"/>
      <c r="AB122" s="904"/>
      <c r="AD122" s="904"/>
      <c r="AE122" s="904"/>
      <c r="AG122" s="902"/>
      <c r="AH122" s="902"/>
      <c r="AI122" s="904"/>
      <c r="AK122" s="902"/>
      <c r="AL122" s="904"/>
    </row>
    <row r="123" ht="20.25" customHeight="1">
      <c r="A123" s="895"/>
      <c r="B123" s="895"/>
      <c r="F123" s="904"/>
      <c r="G123" s="902"/>
      <c r="H123" s="904"/>
      <c r="L123" s="902"/>
      <c r="M123" s="902"/>
      <c r="N123" s="910"/>
      <c r="P123" s="904"/>
      <c r="R123" s="902"/>
      <c r="S123" s="902"/>
      <c r="T123" s="904"/>
      <c r="U123" s="904"/>
      <c r="W123" s="902"/>
      <c r="X123" s="902"/>
      <c r="Y123" s="904"/>
      <c r="Z123" s="902"/>
      <c r="AA123" s="911"/>
      <c r="AB123" s="904"/>
      <c r="AD123" s="904"/>
      <c r="AE123" s="904"/>
      <c r="AG123" s="902"/>
      <c r="AH123" s="902"/>
      <c r="AI123" s="904"/>
      <c r="AK123" s="902"/>
      <c r="AL123" s="904"/>
    </row>
    <row r="124" ht="20.25" customHeight="1">
      <c r="A124" s="895"/>
      <c r="B124" s="895"/>
      <c r="F124" s="904"/>
      <c r="G124" s="902"/>
      <c r="H124" s="904"/>
      <c r="L124" s="902"/>
      <c r="M124" s="902"/>
      <c r="N124" s="910"/>
      <c r="P124" s="904"/>
      <c r="R124" s="902"/>
      <c r="S124" s="902"/>
      <c r="T124" s="904"/>
      <c r="U124" s="904"/>
      <c r="W124" s="902"/>
      <c r="X124" s="902"/>
      <c r="Y124" s="904"/>
      <c r="Z124" s="902"/>
      <c r="AA124" s="911"/>
      <c r="AB124" s="904"/>
      <c r="AD124" s="904"/>
      <c r="AE124" s="904"/>
      <c r="AG124" s="902"/>
      <c r="AH124" s="902"/>
      <c r="AI124" s="904"/>
      <c r="AK124" s="902"/>
      <c r="AL124" s="904"/>
    </row>
    <row r="125" ht="20.25" customHeight="1">
      <c r="A125" s="895"/>
      <c r="B125" s="895"/>
      <c r="F125" s="904"/>
      <c r="G125" s="902"/>
      <c r="H125" s="904"/>
      <c r="L125" s="902"/>
      <c r="M125" s="902"/>
      <c r="N125" s="910"/>
      <c r="P125" s="904"/>
      <c r="R125" s="902"/>
      <c r="S125" s="902"/>
      <c r="T125" s="904"/>
      <c r="U125" s="904"/>
      <c r="W125" s="902"/>
      <c r="X125" s="902"/>
      <c r="Y125" s="904"/>
      <c r="Z125" s="902"/>
      <c r="AA125" s="911"/>
      <c r="AB125" s="904"/>
      <c r="AD125" s="904"/>
      <c r="AE125" s="904"/>
      <c r="AG125" s="902"/>
      <c r="AH125" s="902"/>
      <c r="AI125" s="904"/>
      <c r="AK125" s="902"/>
      <c r="AL125" s="904"/>
    </row>
    <row r="126" ht="20.25" customHeight="1">
      <c r="A126" s="895"/>
      <c r="B126" s="895"/>
      <c r="F126" s="904"/>
      <c r="G126" s="902"/>
      <c r="H126" s="904"/>
      <c r="L126" s="902"/>
      <c r="M126" s="902"/>
      <c r="N126" s="910"/>
      <c r="P126" s="904"/>
      <c r="R126" s="902"/>
      <c r="S126" s="902"/>
      <c r="T126" s="904"/>
      <c r="U126" s="904"/>
      <c r="W126" s="902"/>
      <c r="X126" s="902"/>
      <c r="Y126" s="904"/>
      <c r="Z126" s="902"/>
      <c r="AA126" s="911"/>
      <c r="AB126" s="904"/>
      <c r="AD126" s="904"/>
      <c r="AE126" s="904"/>
      <c r="AG126" s="902"/>
      <c r="AH126" s="902"/>
      <c r="AI126" s="904"/>
      <c r="AK126" s="902"/>
      <c r="AL126" s="904"/>
    </row>
    <row r="127" ht="20.25" customHeight="1">
      <c r="A127" s="895"/>
      <c r="B127" s="895"/>
      <c r="F127" s="904"/>
      <c r="G127" s="902"/>
      <c r="H127" s="904"/>
      <c r="L127" s="902"/>
      <c r="M127" s="902"/>
      <c r="N127" s="910"/>
      <c r="P127" s="904"/>
      <c r="R127" s="902"/>
      <c r="S127" s="902"/>
      <c r="T127" s="904"/>
      <c r="U127" s="904"/>
      <c r="W127" s="902"/>
      <c r="X127" s="902"/>
      <c r="Y127" s="904"/>
      <c r="Z127" s="902"/>
      <c r="AA127" s="911"/>
      <c r="AB127" s="904"/>
      <c r="AD127" s="904"/>
      <c r="AE127" s="904"/>
      <c r="AG127" s="902"/>
      <c r="AH127" s="902"/>
      <c r="AI127" s="904"/>
      <c r="AK127" s="902"/>
      <c r="AL127" s="904"/>
    </row>
    <row r="128" ht="20.25" customHeight="1">
      <c r="A128" s="895"/>
      <c r="B128" s="895"/>
      <c r="F128" s="904"/>
      <c r="G128" s="902"/>
      <c r="H128" s="904"/>
      <c r="L128" s="902"/>
      <c r="M128" s="902"/>
      <c r="N128" s="910"/>
      <c r="P128" s="904"/>
      <c r="R128" s="902"/>
      <c r="S128" s="902"/>
      <c r="T128" s="904"/>
      <c r="U128" s="904"/>
      <c r="W128" s="902"/>
      <c r="X128" s="902"/>
      <c r="Y128" s="904"/>
      <c r="Z128" s="902"/>
      <c r="AA128" s="911"/>
      <c r="AB128" s="904"/>
      <c r="AD128" s="904"/>
      <c r="AE128" s="904"/>
      <c r="AG128" s="902"/>
      <c r="AH128" s="902"/>
      <c r="AI128" s="904"/>
      <c r="AK128" s="902"/>
      <c r="AL128" s="904"/>
    </row>
    <row r="129" ht="20.25" customHeight="1">
      <c r="A129" s="895"/>
      <c r="B129" s="895"/>
      <c r="F129" s="904"/>
      <c r="G129" s="902"/>
      <c r="H129" s="904"/>
      <c r="L129" s="902"/>
      <c r="M129" s="902"/>
      <c r="N129" s="910"/>
      <c r="P129" s="904"/>
      <c r="R129" s="902"/>
      <c r="S129" s="902"/>
      <c r="T129" s="904"/>
      <c r="U129" s="904"/>
      <c r="W129" s="902"/>
      <c r="X129" s="902"/>
      <c r="Y129" s="904"/>
      <c r="Z129" s="902"/>
      <c r="AA129" s="911"/>
      <c r="AB129" s="904"/>
      <c r="AD129" s="904"/>
      <c r="AE129" s="904"/>
      <c r="AG129" s="902"/>
      <c r="AH129" s="902"/>
      <c r="AI129" s="904"/>
      <c r="AK129" s="902"/>
      <c r="AL129" s="904"/>
    </row>
    <row r="130" ht="20.25" customHeight="1">
      <c r="A130" s="895"/>
      <c r="B130" s="895"/>
      <c r="F130" s="904"/>
      <c r="G130" s="902"/>
      <c r="H130" s="904"/>
      <c r="L130" s="902"/>
      <c r="M130" s="902"/>
      <c r="N130" s="910"/>
      <c r="P130" s="904"/>
      <c r="R130" s="902"/>
      <c r="S130" s="902"/>
      <c r="T130" s="904"/>
      <c r="U130" s="904"/>
      <c r="W130" s="902"/>
      <c r="X130" s="902"/>
      <c r="Y130" s="904"/>
      <c r="Z130" s="902"/>
      <c r="AA130" s="911"/>
      <c r="AB130" s="904"/>
      <c r="AD130" s="904"/>
      <c r="AE130" s="904"/>
      <c r="AG130" s="902"/>
      <c r="AH130" s="902"/>
      <c r="AI130" s="904"/>
      <c r="AK130" s="902"/>
      <c r="AL130" s="904"/>
    </row>
    <row r="131" ht="20.25" customHeight="1">
      <c r="A131" s="895"/>
      <c r="B131" s="895"/>
      <c r="F131" s="904"/>
      <c r="G131" s="902"/>
      <c r="H131" s="904"/>
      <c r="L131" s="902"/>
      <c r="M131" s="902"/>
      <c r="N131" s="910"/>
      <c r="P131" s="904"/>
      <c r="R131" s="902"/>
      <c r="S131" s="902"/>
      <c r="T131" s="904"/>
      <c r="U131" s="904"/>
      <c r="W131" s="902"/>
      <c r="X131" s="902"/>
      <c r="Y131" s="904"/>
      <c r="Z131" s="902"/>
      <c r="AA131" s="911"/>
      <c r="AB131" s="904"/>
      <c r="AD131" s="904"/>
      <c r="AE131" s="904"/>
      <c r="AG131" s="902"/>
      <c r="AH131" s="902"/>
      <c r="AI131" s="904"/>
      <c r="AK131" s="902"/>
      <c r="AL131" s="904"/>
    </row>
    <row r="132" ht="20.25" customHeight="1">
      <c r="A132" s="895"/>
      <c r="B132" s="895"/>
      <c r="F132" s="904"/>
      <c r="G132" s="902"/>
      <c r="H132" s="904"/>
      <c r="L132" s="902"/>
      <c r="M132" s="902"/>
      <c r="N132" s="910"/>
      <c r="P132" s="904"/>
      <c r="R132" s="902"/>
      <c r="S132" s="902"/>
      <c r="T132" s="904"/>
      <c r="U132" s="904"/>
      <c r="W132" s="902"/>
      <c r="X132" s="902"/>
      <c r="Y132" s="904"/>
      <c r="Z132" s="902"/>
      <c r="AA132" s="911"/>
      <c r="AB132" s="904"/>
      <c r="AD132" s="904"/>
      <c r="AE132" s="904"/>
      <c r="AG132" s="902"/>
      <c r="AH132" s="902"/>
      <c r="AI132" s="904"/>
      <c r="AK132" s="902"/>
      <c r="AL132" s="904"/>
    </row>
    <row r="133" ht="20.25" customHeight="1">
      <c r="A133" s="895"/>
      <c r="B133" s="895"/>
      <c r="F133" s="904"/>
      <c r="G133" s="902"/>
      <c r="H133" s="904"/>
      <c r="L133" s="902"/>
      <c r="M133" s="902"/>
      <c r="N133" s="910"/>
      <c r="P133" s="904"/>
      <c r="R133" s="902"/>
      <c r="S133" s="902"/>
      <c r="T133" s="904"/>
      <c r="U133" s="904"/>
      <c r="W133" s="902"/>
      <c r="X133" s="902"/>
      <c r="Y133" s="904"/>
      <c r="Z133" s="902"/>
      <c r="AA133" s="911"/>
      <c r="AB133" s="904"/>
      <c r="AD133" s="904"/>
      <c r="AE133" s="904"/>
      <c r="AG133" s="902"/>
      <c r="AH133" s="902"/>
      <c r="AI133" s="904"/>
      <c r="AK133" s="902"/>
      <c r="AL133" s="904"/>
    </row>
    <row r="134" ht="20.25" customHeight="1">
      <c r="A134" s="895"/>
      <c r="B134" s="895"/>
      <c r="F134" s="904"/>
      <c r="G134" s="902"/>
      <c r="H134" s="904"/>
      <c r="L134" s="902"/>
      <c r="M134" s="902"/>
      <c r="N134" s="910"/>
      <c r="P134" s="904"/>
      <c r="R134" s="902"/>
      <c r="S134" s="902"/>
      <c r="T134" s="904"/>
      <c r="U134" s="904"/>
      <c r="W134" s="902"/>
      <c r="X134" s="902"/>
      <c r="Y134" s="904"/>
      <c r="Z134" s="902"/>
      <c r="AA134" s="911"/>
      <c r="AB134" s="904"/>
      <c r="AD134" s="904"/>
      <c r="AE134" s="904"/>
      <c r="AG134" s="902"/>
      <c r="AH134" s="902"/>
      <c r="AI134" s="904"/>
      <c r="AK134" s="902"/>
      <c r="AL134" s="904"/>
    </row>
    <row r="135" ht="20.25" customHeight="1">
      <c r="A135" s="895"/>
      <c r="B135" s="895"/>
      <c r="F135" s="904"/>
      <c r="G135" s="902"/>
      <c r="H135" s="904"/>
      <c r="L135" s="902"/>
      <c r="M135" s="902"/>
      <c r="N135" s="910"/>
      <c r="P135" s="904"/>
      <c r="R135" s="902"/>
      <c r="S135" s="902"/>
      <c r="T135" s="904"/>
      <c r="U135" s="904"/>
      <c r="W135" s="902"/>
      <c r="X135" s="902"/>
      <c r="Y135" s="904"/>
      <c r="Z135" s="902"/>
      <c r="AA135" s="911"/>
      <c r="AB135" s="904"/>
      <c r="AD135" s="904"/>
      <c r="AE135" s="904"/>
      <c r="AG135" s="902"/>
      <c r="AH135" s="902"/>
      <c r="AI135" s="904"/>
      <c r="AK135" s="902"/>
      <c r="AL135" s="904"/>
    </row>
    <row r="136" ht="20.25" customHeight="1">
      <c r="A136" s="895"/>
      <c r="B136" s="895"/>
      <c r="F136" s="904"/>
      <c r="G136" s="902"/>
      <c r="H136" s="904"/>
      <c r="L136" s="902"/>
      <c r="M136" s="902"/>
      <c r="N136" s="910"/>
      <c r="P136" s="904"/>
      <c r="R136" s="902"/>
      <c r="S136" s="902"/>
      <c r="T136" s="904"/>
      <c r="U136" s="904"/>
      <c r="W136" s="902"/>
      <c r="X136" s="902"/>
      <c r="Y136" s="904"/>
      <c r="Z136" s="902"/>
      <c r="AA136" s="911"/>
      <c r="AB136" s="904"/>
      <c r="AD136" s="904"/>
      <c r="AE136" s="904"/>
      <c r="AG136" s="902"/>
      <c r="AH136" s="902"/>
      <c r="AI136" s="904"/>
      <c r="AK136" s="902"/>
      <c r="AL136" s="904"/>
    </row>
    <row r="137" ht="20.25" customHeight="1">
      <c r="A137" s="895"/>
      <c r="B137" s="895"/>
      <c r="F137" s="904"/>
      <c r="G137" s="902"/>
      <c r="H137" s="904"/>
      <c r="L137" s="902"/>
      <c r="M137" s="902"/>
      <c r="N137" s="910"/>
      <c r="P137" s="904"/>
      <c r="R137" s="902"/>
      <c r="S137" s="902"/>
      <c r="T137" s="904"/>
      <c r="U137" s="904"/>
      <c r="W137" s="902"/>
      <c r="X137" s="902"/>
      <c r="Y137" s="904"/>
      <c r="Z137" s="902"/>
      <c r="AA137" s="911"/>
      <c r="AB137" s="904"/>
      <c r="AD137" s="904"/>
      <c r="AE137" s="904"/>
      <c r="AG137" s="902"/>
      <c r="AH137" s="902"/>
      <c r="AI137" s="904"/>
      <c r="AK137" s="902"/>
      <c r="AL137" s="904"/>
    </row>
    <row r="138" ht="20.25" customHeight="1">
      <c r="A138" s="895"/>
      <c r="B138" s="895"/>
      <c r="F138" s="904"/>
      <c r="G138" s="902"/>
      <c r="H138" s="904"/>
      <c r="L138" s="902"/>
      <c r="M138" s="902"/>
      <c r="N138" s="910"/>
      <c r="P138" s="904"/>
      <c r="R138" s="902"/>
      <c r="S138" s="902"/>
      <c r="T138" s="904"/>
      <c r="U138" s="904"/>
      <c r="W138" s="902"/>
      <c r="X138" s="902"/>
      <c r="Y138" s="904"/>
      <c r="Z138" s="902"/>
      <c r="AA138" s="911"/>
      <c r="AB138" s="904"/>
      <c r="AD138" s="904"/>
      <c r="AE138" s="904"/>
      <c r="AG138" s="902"/>
      <c r="AH138" s="902"/>
      <c r="AI138" s="904"/>
      <c r="AK138" s="902"/>
      <c r="AL138" s="904"/>
    </row>
    <row r="139" ht="20.25" customHeight="1">
      <c r="A139" s="895"/>
      <c r="B139" s="895"/>
      <c r="F139" s="904"/>
      <c r="G139" s="902"/>
      <c r="H139" s="904"/>
      <c r="L139" s="902"/>
      <c r="M139" s="902"/>
      <c r="N139" s="910"/>
      <c r="P139" s="904"/>
      <c r="R139" s="902"/>
      <c r="S139" s="902"/>
      <c r="T139" s="904"/>
      <c r="U139" s="904"/>
      <c r="W139" s="902"/>
      <c r="X139" s="902"/>
      <c r="Y139" s="904"/>
      <c r="Z139" s="902"/>
      <c r="AA139" s="911"/>
      <c r="AB139" s="904"/>
      <c r="AD139" s="904"/>
      <c r="AE139" s="904"/>
      <c r="AG139" s="902"/>
      <c r="AH139" s="902"/>
      <c r="AI139" s="904"/>
      <c r="AK139" s="902"/>
      <c r="AL139" s="904"/>
    </row>
    <row r="140" ht="20.25" customHeight="1">
      <c r="A140" s="895"/>
      <c r="B140" s="895"/>
      <c r="F140" s="904"/>
      <c r="G140" s="902"/>
      <c r="H140" s="904"/>
      <c r="L140" s="902"/>
      <c r="M140" s="902"/>
      <c r="N140" s="910"/>
      <c r="P140" s="904"/>
      <c r="R140" s="902"/>
      <c r="S140" s="902"/>
      <c r="T140" s="904"/>
      <c r="U140" s="904"/>
      <c r="W140" s="902"/>
      <c r="X140" s="902"/>
      <c r="Y140" s="904"/>
      <c r="Z140" s="902"/>
      <c r="AA140" s="911"/>
      <c r="AB140" s="904"/>
      <c r="AD140" s="904"/>
      <c r="AE140" s="904"/>
      <c r="AG140" s="902"/>
      <c r="AH140" s="902"/>
      <c r="AI140" s="904"/>
      <c r="AK140" s="902"/>
      <c r="AL140" s="904"/>
    </row>
    <row r="141" ht="20.25" customHeight="1">
      <c r="A141" s="895"/>
      <c r="B141" s="895"/>
      <c r="F141" s="904"/>
      <c r="G141" s="902"/>
      <c r="H141" s="904"/>
      <c r="L141" s="902"/>
      <c r="M141" s="902"/>
      <c r="N141" s="910"/>
      <c r="P141" s="904"/>
      <c r="R141" s="902"/>
      <c r="S141" s="902"/>
      <c r="T141" s="904"/>
      <c r="U141" s="904"/>
      <c r="W141" s="902"/>
      <c r="X141" s="902"/>
      <c r="Y141" s="904"/>
      <c r="Z141" s="902"/>
      <c r="AA141" s="911"/>
      <c r="AB141" s="904"/>
      <c r="AD141" s="904"/>
      <c r="AE141" s="904"/>
      <c r="AG141" s="902"/>
      <c r="AH141" s="902"/>
      <c r="AI141" s="904"/>
      <c r="AK141" s="902"/>
      <c r="AL141" s="904"/>
    </row>
    <row r="142" ht="20.25" customHeight="1">
      <c r="A142" s="895"/>
      <c r="B142" s="895"/>
      <c r="F142" s="904"/>
      <c r="G142" s="902"/>
      <c r="H142" s="904"/>
      <c r="L142" s="902"/>
      <c r="M142" s="902"/>
      <c r="N142" s="910"/>
      <c r="P142" s="904"/>
      <c r="R142" s="902"/>
      <c r="S142" s="902"/>
      <c r="T142" s="904"/>
      <c r="U142" s="904"/>
      <c r="W142" s="902"/>
      <c r="X142" s="902"/>
      <c r="Y142" s="904"/>
      <c r="Z142" s="902"/>
      <c r="AA142" s="911"/>
      <c r="AB142" s="904"/>
      <c r="AD142" s="904"/>
      <c r="AE142" s="904"/>
      <c r="AG142" s="902"/>
      <c r="AH142" s="902"/>
      <c r="AI142" s="904"/>
      <c r="AK142" s="902"/>
      <c r="AL142" s="904"/>
    </row>
    <row r="143" ht="20.25" customHeight="1">
      <c r="A143" s="895"/>
      <c r="B143" s="895"/>
      <c r="F143" s="904"/>
      <c r="G143" s="902"/>
      <c r="H143" s="904"/>
      <c r="L143" s="902"/>
      <c r="M143" s="902"/>
      <c r="N143" s="910"/>
      <c r="P143" s="904"/>
      <c r="R143" s="902"/>
      <c r="S143" s="902"/>
      <c r="T143" s="904"/>
      <c r="U143" s="904"/>
      <c r="W143" s="902"/>
      <c r="X143" s="902"/>
      <c r="Y143" s="904"/>
      <c r="Z143" s="902"/>
      <c r="AA143" s="911"/>
      <c r="AB143" s="904"/>
      <c r="AD143" s="904"/>
      <c r="AE143" s="904"/>
      <c r="AG143" s="902"/>
      <c r="AH143" s="902"/>
      <c r="AI143" s="904"/>
      <c r="AK143" s="902"/>
      <c r="AL143" s="904"/>
    </row>
    <row r="144" ht="20.25" customHeight="1">
      <c r="A144" s="895"/>
      <c r="B144" s="895"/>
      <c r="F144" s="904"/>
      <c r="G144" s="902"/>
      <c r="H144" s="904"/>
      <c r="L144" s="902"/>
      <c r="M144" s="902"/>
      <c r="N144" s="910"/>
      <c r="P144" s="904"/>
      <c r="R144" s="902"/>
      <c r="S144" s="902"/>
      <c r="T144" s="904"/>
      <c r="U144" s="904"/>
      <c r="W144" s="902"/>
      <c r="X144" s="902"/>
      <c r="Y144" s="904"/>
      <c r="Z144" s="902"/>
      <c r="AA144" s="911"/>
      <c r="AB144" s="904"/>
      <c r="AD144" s="904"/>
      <c r="AE144" s="904"/>
      <c r="AG144" s="902"/>
      <c r="AH144" s="902"/>
      <c r="AI144" s="904"/>
      <c r="AK144" s="902"/>
      <c r="AL144" s="904"/>
    </row>
    <row r="145" ht="20.25" customHeight="1">
      <c r="A145" s="895"/>
      <c r="B145" s="895"/>
      <c r="F145" s="904"/>
      <c r="G145" s="902"/>
      <c r="H145" s="904"/>
      <c r="L145" s="902"/>
      <c r="M145" s="902"/>
      <c r="N145" s="910"/>
      <c r="P145" s="904"/>
      <c r="R145" s="902"/>
      <c r="S145" s="902"/>
      <c r="T145" s="904"/>
      <c r="U145" s="904"/>
      <c r="W145" s="902"/>
      <c r="X145" s="902"/>
      <c r="Y145" s="904"/>
      <c r="Z145" s="902"/>
      <c r="AA145" s="911"/>
      <c r="AB145" s="904"/>
      <c r="AD145" s="904"/>
      <c r="AE145" s="904"/>
      <c r="AG145" s="902"/>
      <c r="AH145" s="902"/>
      <c r="AI145" s="904"/>
      <c r="AK145" s="902"/>
      <c r="AL145" s="904"/>
    </row>
    <row r="146" ht="20.25" customHeight="1">
      <c r="A146" s="895"/>
      <c r="B146" s="895"/>
      <c r="F146" s="904"/>
      <c r="G146" s="902"/>
      <c r="H146" s="904"/>
      <c r="L146" s="902"/>
      <c r="M146" s="902"/>
      <c r="N146" s="910"/>
      <c r="P146" s="904"/>
      <c r="R146" s="902"/>
      <c r="S146" s="902"/>
      <c r="T146" s="904"/>
      <c r="U146" s="904"/>
      <c r="W146" s="902"/>
      <c r="X146" s="902"/>
      <c r="Y146" s="904"/>
      <c r="Z146" s="902"/>
      <c r="AA146" s="911"/>
      <c r="AB146" s="904"/>
      <c r="AD146" s="904"/>
      <c r="AE146" s="904"/>
      <c r="AG146" s="902"/>
      <c r="AH146" s="902"/>
      <c r="AI146" s="904"/>
      <c r="AK146" s="902"/>
      <c r="AL146" s="904"/>
    </row>
    <row r="147" ht="20.25" customHeight="1">
      <c r="A147" s="895"/>
      <c r="B147" s="895"/>
      <c r="F147" s="904"/>
      <c r="G147" s="902"/>
      <c r="H147" s="904"/>
      <c r="L147" s="902"/>
      <c r="M147" s="902"/>
      <c r="N147" s="910"/>
      <c r="P147" s="904"/>
      <c r="R147" s="902"/>
      <c r="S147" s="902"/>
      <c r="T147" s="904"/>
      <c r="U147" s="904"/>
      <c r="W147" s="902"/>
      <c r="X147" s="902"/>
      <c r="Y147" s="904"/>
      <c r="Z147" s="902"/>
      <c r="AA147" s="911"/>
      <c r="AB147" s="904"/>
      <c r="AD147" s="904"/>
      <c r="AE147" s="904"/>
      <c r="AG147" s="902"/>
      <c r="AH147" s="902"/>
      <c r="AI147" s="904"/>
      <c r="AK147" s="902"/>
      <c r="AL147" s="904"/>
    </row>
    <row r="148" ht="20.25" customHeight="1">
      <c r="A148" s="895"/>
      <c r="B148" s="895"/>
      <c r="F148" s="904"/>
      <c r="G148" s="902"/>
      <c r="H148" s="904"/>
      <c r="L148" s="902"/>
      <c r="M148" s="902"/>
      <c r="N148" s="910"/>
      <c r="P148" s="904"/>
      <c r="R148" s="902"/>
      <c r="S148" s="902"/>
      <c r="T148" s="904"/>
      <c r="U148" s="904"/>
      <c r="W148" s="902"/>
      <c r="X148" s="902"/>
      <c r="Y148" s="904"/>
      <c r="Z148" s="902"/>
      <c r="AA148" s="911"/>
      <c r="AB148" s="904"/>
      <c r="AD148" s="904"/>
      <c r="AE148" s="904"/>
      <c r="AG148" s="902"/>
      <c r="AH148" s="902"/>
      <c r="AI148" s="904"/>
      <c r="AK148" s="902"/>
      <c r="AL148" s="904"/>
    </row>
    <row r="149" ht="20.25" customHeight="1">
      <c r="A149" s="895"/>
      <c r="B149" s="895"/>
      <c r="F149" s="904"/>
      <c r="G149" s="902"/>
      <c r="H149" s="904"/>
      <c r="L149" s="902"/>
      <c r="M149" s="902"/>
      <c r="N149" s="910"/>
      <c r="P149" s="904"/>
      <c r="R149" s="902"/>
      <c r="S149" s="902"/>
      <c r="T149" s="904"/>
      <c r="U149" s="904"/>
      <c r="W149" s="902"/>
      <c r="X149" s="902"/>
      <c r="Y149" s="904"/>
      <c r="Z149" s="902"/>
      <c r="AA149" s="911"/>
      <c r="AB149" s="904"/>
      <c r="AD149" s="904"/>
      <c r="AE149" s="904"/>
      <c r="AG149" s="902"/>
      <c r="AH149" s="902"/>
      <c r="AI149" s="904"/>
      <c r="AK149" s="902"/>
      <c r="AL149" s="904"/>
    </row>
    <row r="150" ht="20.25" customHeight="1">
      <c r="A150" s="895"/>
      <c r="B150" s="895"/>
      <c r="F150" s="904"/>
      <c r="G150" s="902"/>
      <c r="H150" s="904"/>
      <c r="L150" s="902"/>
      <c r="M150" s="902"/>
      <c r="N150" s="910"/>
      <c r="P150" s="904"/>
      <c r="R150" s="902"/>
      <c r="S150" s="902"/>
      <c r="T150" s="904"/>
      <c r="U150" s="904"/>
      <c r="W150" s="902"/>
      <c r="X150" s="902"/>
      <c r="Y150" s="904"/>
      <c r="Z150" s="902"/>
      <c r="AA150" s="911"/>
      <c r="AB150" s="904"/>
      <c r="AD150" s="904"/>
      <c r="AE150" s="904"/>
      <c r="AG150" s="902"/>
      <c r="AH150" s="902"/>
      <c r="AI150" s="904"/>
      <c r="AK150" s="902"/>
      <c r="AL150" s="904"/>
    </row>
    <row r="151" ht="20.25" customHeight="1">
      <c r="A151" s="895"/>
      <c r="B151" s="895"/>
      <c r="F151" s="904"/>
      <c r="G151" s="902"/>
      <c r="H151" s="904"/>
      <c r="L151" s="902"/>
      <c r="M151" s="902"/>
      <c r="N151" s="910"/>
      <c r="P151" s="904"/>
      <c r="R151" s="902"/>
      <c r="S151" s="902"/>
      <c r="T151" s="904"/>
      <c r="U151" s="904"/>
      <c r="W151" s="902"/>
      <c r="X151" s="902"/>
      <c r="Y151" s="904"/>
      <c r="Z151" s="902"/>
      <c r="AA151" s="911"/>
      <c r="AB151" s="904"/>
      <c r="AD151" s="904"/>
      <c r="AE151" s="904"/>
      <c r="AG151" s="902"/>
      <c r="AH151" s="902"/>
      <c r="AI151" s="904"/>
      <c r="AK151" s="902"/>
      <c r="AL151" s="904"/>
    </row>
    <row r="152" ht="20.25" customHeight="1">
      <c r="A152" s="895"/>
      <c r="B152" s="895"/>
      <c r="F152" s="904"/>
      <c r="G152" s="902"/>
      <c r="H152" s="904"/>
      <c r="L152" s="902"/>
      <c r="M152" s="902"/>
      <c r="N152" s="910"/>
      <c r="P152" s="904"/>
      <c r="R152" s="902"/>
      <c r="S152" s="902"/>
      <c r="T152" s="904"/>
      <c r="U152" s="904"/>
      <c r="W152" s="902"/>
      <c r="X152" s="902"/>
      <c r="Y152" s="904"/>
      <c r="Z152" s="902"/>
      <c r="AA152" s="911"/>
      <c r="AB152" s="904"/>
      <c r="AD152" s="904"/>
      <c r="AE152" s="904"/>
      <c r="AG152" s="902"/>
      <c r="AH152" s="902"/>
      <c r="AI152" s="904"/>
      <c r="AK152" s="902"/>
      <c r="AL152" s="904"/>
    </row>
    <row r="153" ht="20.25" customHeight="1">
      <c r="A153" s="895"/>
      <c r="B153" s="895"/>
      <c r="F153" s="904"/>
      <c r="G153" s="902"/>
      <c r="H153" s="904"/>
      <c r="L153" s="902"/>
      <c r="M153" s="902"/>
      <c r="N153" s="910"/>
      <c r="P153" s="904"/>
      <c r="R153" s="902"/>
      <c r="S153" s="902"/>
      <c r="T153" s="904"/>
      <c r="U153" s="904"/>
      <c r="W153" s="902"/>
      <c r="X153" s="902"/>
      <c r="Y153" s="904"/>
      <c r="Z153" s="902"/>
      <c r="AA153" s="911"/>
      <c r="AB153" s="904"/>
      <c r="AD153" s="904"/>
      <c r="AE153" s="904"/>
      <c r="AG153" s="902"/>
      <c r="AH153" s="902"/>
      <c r="AI153" s="904"/>
      <c r="AK153" s="902"/>
      <c r="AL153" s="904"/>
    </row>
    <row r="154" ht="20.25" customHeight="1">
      <c r="A154" s="895"/>
      <c r="B154" s="895"/>
      <c r="F154" s="904"/>
      <c r="G154" s="902"/>
      <c r="H154" s="904"/>
      <c r="L154" s="902"/>
      <c r="M154" s="902"/>
      <c r="N154" s="910"/>
      <c r="P154" s="904"/>
      <c r="R154" s="902"/>
      <c r="S154" s="902"/>
      <c r="T154" s="904"/>
      <c r="U154" s="904"/>
      <c r="W154" s="902"/>
      <c r="X154" s="902"/>
      <c r="Y154" s="904"/>
      <c r="Z154" s="902"/>
      <c r="AA154" s="911"/>
      <c r="AB154" s="904"/>
      <c r="AD154" s="904"/>
      <c r="AE154" s="904"/>
      <c r="AG154" s="902"/>
      <c r="AH154" s="902"/>
      <c r="AI154" s="904"/>
      <c r="AK154" s="902"/>
      <c r="AL154" s="904"/>
    </row>
    <row r="155" ht="20.25" customHeight="1">
      <c r="A155" s="895"/>
      <c r="B155" s="895"/>
      <c r="F155" s="904"/>
      <c r="G155" s="902"/>
      <c r="H155" s="904"/>
      <c r="L155" s="902"/>
      <c r="M155" s="902"/>
      <c r="N155" s="910"/>
      <c r="P155" s="904"/>
      <c r="R155" s="902"/>
      <c r="S155" s="902"/>
      <c r="T155" s="904"/>
      <c r="U155" s="904"/>
      <c r="W155" s="902"/>
      <c r="X155" s="902"/>
      <c r="Y155" s="904"/>
      <c r="Z155" s="902"/>
      <c r="AA155" s="911"/>
      <c r="AB155" s="904"/>
      <c r="AD155" s="904"/>
      <c r="AE155" s="904"/>
      <c r="AG155" s="902"/>
      <c r="AH155" s="902"/>
      <c r="AI155" s="904"/>
      <c r="AK155" s="902"/>
      <c r="AL155" s="904"/>
    </row>
    <row r="156" ht="20.25" customHeight="1">
      <c r="A156" s="895"/>
      <c r="B156" s="895"/>
      <c r="F156" s="904"/>
      <c r="G156" s="902"/>
      <c r="H156" s="904"/>
      <c r="L156" s="902"/>
      <c r="M156" s="902"/>
      <c r="N156" s="910"/>
      <c r="P156" s="904"/>
      <c r="R156" s="902"/>
      <c r="S156" s="902"/>
      <c r="T156" s="904"/>
      <c r="U156" s="904"/>
      <c r="W156" s="902"/>
      <c r="X156" s="902"/>
      <c r="Y156" s="904"/>
      <c r="Z156" s="902"/>
      <c r="AA156" s="911"/>
      <c r="AB156" s="904"/>
      <c r="AD156" s="904"/>
      <c r="AE156" s="904"/>
      <c r="AG156" s="902"/>
      <c r="AH156" s="902"/>
      <c r="AI156" s="904"/>
      <c r="AK156" s="902"/>
      <c r="AL156" s="904"/>
    </row>
    <row r="157" ht="20.25" customHeight="1">
      <c r="A157" s="895"/>
      <c r="B157" s="895"/>
      <c r="F157" s="904"/>
      <c r="G157" s="902"/>
      <c r="H157" s="904"/>
      <c r="L157" s="902"/>
      <c r="M157" s="902"/>
      <c r="N157" s="910"/>
      <c r="P157" s="904"/>
      <c r="R157" s="902"/>
      <c r="S157" s="902"/>
      <c r="T157" s="904"/>
      <c r="U157" s="904"/>
      <c r="W157" s="902"/>
      <c r="X157" s="902"/>
      <c r="Y157" s="904"/>
      <c r="Z157" s="902"/>
      <c r="AA157" s="911"/>
      <c r="AB157" s="904"/>
      <c r="AD157" s="904"/>
      <c r="AE157" s="904"/>
      <c r="AG157" s="902"/>
      <c r="AH157" s="902"/>
      <c r="AI157" s="904"/>
      <c r="AK157" s="902"/>
      <c r="AL157" s="904"/>
    </row>
    <row r="158" ht="20.25" customHeight="1">
      <c r="A158" s="895"/>
      <c r="B158" s="895"/>
      <c r="F158" s="904"/>
      <c r="G158" s="902"/>
      <c r="H158" s="904"/>
      <c r="L158" s="902"/>
      <c r="M158" s="902"/>
      <c r="N158" s="910"/>
      <c r="P158" s="904"/>
      <c r="R158" s="902"/>
      <c r="S158" s="902"/>
      <c r="T158" s="904"/>
      <c r="U158" s="904"/>
      <c r="W158" s="902"/>
      <c r="X158" s="902"/>
      <c r="Y158" s="904"/>
      <c r="Z158" s="902"/>
      <c r="AA158" s="911"/>
      <c r="AB158" s="904"/>
      <c r="AD158" s="904"/>
      <c r="AE158" s="904"/>
      <c r="AG158" s="902"/>
      <c r="AH158" s="902"/>
      <c r="AI158" s="904"/>
      <c r="AK158" s="902"/>
      <c r="AL158" s="904"/>
    </row>
    <row r="159" ht="20.25" customHeight="1">
      <c r="A159" s="895"/>
      <c r="B159" s="895"/>
      <c r="F159" s="904"/>
      <c r="G159" s="902"/>
      <c r="H159" s="904"/>
      <c r="L159" s="902"/>
      <c r="M159" s="902"/>
      <c r="N159" s="910"/>
      <c r="P159" s="904"/>
      <c r="R159" s="902"/>
      <c r="S159" s="902"/>
      <c r="T159" s="904"/>
      <c r="U159" s="904"/>
      <c r="W159" s="902"/>
      <c r="X159" s="902"/>
      <c r="Y159" s="904"/>
      <c r="Z159" s="902"/>
      <c r="AA159" s="911"/>
      <c r="AB159" s="904"/>
      <c r="AD159" s="904"/>
      <c r="AE159" s="904"/>
      <c r="AG159" s="902"/>
      <c r="AH159" s="902"/>
      <c r="AI159" s="904"/>
      <c r="AK159" s="902"/>
      <c r="AL159" s="904"/>
    </row>
    <row r="160" ht="20.25" customHeight="1">
      <c r="A160" s="895"/>
      <c r="B160" s="895"/>
      <c r="F160" s="904"/>
      <c r="G160" s="902"/>
      <c r="H160" s="904"/>
      <c r="L160" s="902"/>
      <c r="M160" s="902"/>
      <c r="N160" s="910"/>
      <c r="P160" s="904"/>
      <c r="R160" s="902"/>
      <c r="S160" s="902"/>
      <c r="T160" s="904"/>
      <c r="U160" s="904"/>
      <c r="W160" s="902"/>
      <c r="X160" s="902"/>
      <c r="Y160" s="904"/>
      <c r="Z160" s="902"/>
      <c r="AA160" s="911"/>
      <c r="AB160" s="904"/>
      <c r="AD160" s="904"/>
      <c r="AE160" s="904"/>
      <c r="AG160" s="902"/>
      <c r="AH160" s="902"/>
      <c r="AI160" s="904"/>
      <c r="AK160" s="902"/>
      <c r="AL160" s="904"/>
    </row>
    <row r="161" ht="20.25" customHeight="1">
      <c r="A161" s="895"/>
      <c r="B161" s="895"/>
      <c r="F161" s="904"/>
      <c r="G161" s="902"/>
      <c r="H161" s="904"/>
      <c r="L161" s="902"/>
      <c r="M161" s="902"/>
      <c r="N161" s="910"/>
      <c r="P161" s="904"/>
      <c r="R161" s="902"/>
      <c r="S161" s="902"/>
      <c r="T161" s="904"/>
      <c r="U161" s="904"/>
      <c r="W161" s="902"/>
      <c r="X161" s="902"/>
      <c r="Y161" s="904"/>
      <c r="Z161" s="902"/>
      <c r="AA161" s="911"/>
      <c r="AB161" s="904"/>
      <c r="AD161" s="904"/>
      <c r="AE161" s="904"/>
      <c r="AG161" s="902"/>
      <c r="AH161" s="902"/>
      <c r="AI161" s="904"/>
      <c r="AK161" s="902"/>
      <c r="AL161" s="904"/>
    </row>
    <row r="162" ht="20.25" customHeight="1">
      <c r="A162" s="895"/>
      <c r="B162" s="895"/>
      <c r="F162" s="904"/>
      <c r="G162" s="902"/>
      <c r="H162" s="904"/>
      <c r="L162" s="902"/>
      <c r="M162" s="902"/>
      <c r="N162" s="910"/>
      <c r="P162" s="904"/>
      <c r="R162" s="902"/>
      <c r="S162" s="902"/>
      <c r="T162" s="904"/>
      <c r="U162" s="904"/>
      <c r="W162" s="902"/>
      <c r="X162" s="902"/>
      <c r="Y162" s="904"/>
      <c r="Z162" s="902"/>
      <c r="AA162" s="911"/>
      <c r="AB162" s="904"/>
      <c r="AD162" s="904"/>
      <c r="AE162" s="904"/>
      <c r="AG162" s="902"/>
      <c r="AH162" s="902"/>
      <c r="AI162" s="904"/>
      <c r="AK162" s="902"/>
      <c r="AL162" s="904"/>
    </row>
    <row r="163" ht="20.25" customHeight="1">
      <c r="A163" s="895"/>
      <c r="B163" s="895"/>
      <c r="F163" s="904"/>
      <c r="G163" s="902"/>
      <c r="H163" s="904"/>
      <c r="L163" s="902"/>
      <c r="M163" s="902"/>
      <c r="N163" s="910"/>
      <c r="P163" s="904"/>
      <c r="R163" s="902"/>
      <c r="S163" s="902"/>
      <c r="T163" s="904"/>
      <c r="U163" s="904"/>
      <c r="W163" s="902"/>
      <c r="X163" s="902"/>
      <c r="Y163" s="904"/>
      <c r="Z163" s="902"/>
      <c r="AA163" s="911"/>
      <c r="AB163" s="904"/>
      <c r="AD163" s="904"/>
      <c r="AE163" s="904"/>
      <c r="AG163" s="902"/>
      <c r="AH163" s="902"/>
      <c r="AI163" s="904"/>
      <c r="AK163" s="902"/>
      <c r="AL163" s="904"/>
    </row>
    <row r="164" ht="20.25" customHeight="1">
      <c r="A164" s="895"/>
      <c r="B164" s="895"/>
      <c r="F164" s="904"/>
      <c r="G164" s="902"/>
      <c r="H164" s="904"/>
      <c r="L164" s="902"/>
      <c r="M164" s="902"/>
      <c r="N164" s="910"/>
      <c r="P164" s="904"/>
      <c r="R164" s="902"/>
      <c r="S164" s="902"/>
      <c r="T164" s="904"/>
      <c r="U164" s="904"/>
      <c r="W164" s="902"/>
      <c r="X164" s="902"/>
      <c r="Y164" s="904"/>
      <c r="Z164" s="902"/>
      <c r="AA164" s="911"/>
      <c r="AB164" s="904"/>
      <c r="AD164" s="904"/>
      <c r="AE164" s="904"/>
      <c r="AG164" s="902"/>
      <c r="AH164" s="902"/>
      <c r="AI164" s="904"/>
      <c r="AK164" s="902"/>
      <c r="AL164" s="904"/>
    </row>
    <row r="165" ht="20.25" customHeight="1">
      <c r="A165" s="895"/>
      <c r="B165" s="895"/>
      <c r="F165" s="904"/>
      <c r="G165" s="902"/>
      <c r="H165" s="904"/>
      <c r="L165" s="902"/>
      <c r="M165" s="902"/>
      <c r="N165" s="910"/>
      <c r="P165" s="904"/>
      <c r="R165" s="902"/>
      <c r="S165" s="902"/>
      <c r="T165" s="904"/>
      <c r="U165" s="904"/>
      <c r="W165" s="902"/>
      <c r="X165" s="902"/>
      <c r="Y165" s="904"/>
      <c r="Z165" s="902"/>
      <c r="AA165" s="911"/>
      <c r="AB165" s="904"/>
      <c r="AD165" s="904"/>
      <c r="AE165" s="904"/>
      <c r="AG165" s="902"/>
      <c r="AH165" s="902"/>
      <c r="AI165" s="904"/>
      <c r="AK165" s="902"/>
      <c r="AL165" s="904"/>
    </row>
    <row r="166" ht="20.25" customHeight="1">
      <c r="A166" s="895"/>
      <c r="B166" s="895"/>
      <c r="F166" s="904"/>
      <c r="G166" s="902"/>
      <c r="H166" s="904"/>
      <c r="L166" s="902"/>
      <c r="M166" s="902"/>
      <c r="N166" s="910"/>
      <c r="P166" s="904"/>
      <c r="R166" s="902"/>
      <c r="S166" s="902"/>
      <c r="T166" s="904"/>
      <c r="U166" s="904"/>
      <c r="W166" s="902"/>
      <c r="X166" s="902"/>
      <c r="Y166" s="904"/>
      <c r="Z166" s="902"/>
      <c r="AA166" s="911"/>
      <c r="AB166" s="904"/>
      <c r="AD166" s="904"/>
      <c r="AE166" s="904"/>
      <c r="AG166" s="902"/>
      <c r="AH166" s="902"/>
      <c r="AI166" s="904"/>
      <c r="AK166" s="902"/>
      <c r="AL166" s="904"/>
    </row>
    <row r="167" ht="20.25" customHeight="1">
      <c r="A167" s="895"/>
      <c r="B167" s="895"/>
      <c r="F167" s="904"/>
      <c r="G167" s="902"/>
      <c r="H167" s="904"/>
      <c r="L167" s="902"/>
      <c r="M167" s="902"/>
      <c r="N167" s="910"/>
      <c r="P167" s="904"/>
      <c r="R167" s="902"/>
      <c r="S167" s="902"/>
      <c r="T167" s="904"/>
      <c r="U167" s="904"/>
      <c r="W167" s="902"/>
      <c r="X167" s="902"/>
      <c r="Y167" s="904"/>
      <c r="Z167" s="902"/>
      <c r="AA167" s="911"/>
      <c r="AB167" s="904"/>
      <c r="AD167" s="904"/>
      <c r="AE167" s="904"/>
      <c r="AG167" s="902"/>
      <c r="AH167" s="902"/>
      <c r="AI167" s="904"/>
      <c r="AK167" s="902"/>
      <c r="AL167" s="904"/>
    </row>
    <row r="168" ht="20.25" customHeight="1">
      <c r="A168" s="895"/>
      <c r="B168" s="895"/>
      <c r="F168" s="904"/>
      <c r="G168" s="902"/>
      <c r="H168" s="904"/>
      <c r="L168" s="902"/>
      <c r="M168" s="902"/>
      <c r="N168" s="910"/>
      <c r="P168" s="904"/>
      <c r="R168" s="902"/>
      <c r="S168" s="902"/>
      <c r="T168" s="904"/>
      <c r="U168" s="904"/>
      <c r="W168" s="902"/>
      <c r="X168" s="902"/>
      <c r="Y168" s="904"/>
      <c r="Z168" s="902"/>
      <c r="AA168" s="911"/>
      <c r="AB168" s="904"/>
      <c r="AD168" s="904"/>
      <c r="AE168" s="904"/>
      <c r="AG168" s="902"/>
      <c r="AH168" s="902"/>
      <c r="AI168" s="904"/>
      <c r="AK168" s="902"/>
      <c r="AL168" s="904"/>
    </row>
    <row r="169" ht="20.25" customHeight="1">
      <c r="A169" s="895"/>
      <c r="B169" s="895"/>
      <c r="F169" s="904"/>
      <c r="G169" s="902"/>
      <c r="H169" s="904"/>
      <c r="L169" s="902"/>
      <c r="M169" s="902"/>
      <c r="N169" s="910"/>
      <c r="P169" s="904"/>
      <c r="R169" s="902"/>
      <c r="S169" s="902"/>
      <c r="T169" s="904"/>
      <c r="U169" s="904"/>
      <c r="W169" s="902"/>
      <c r="X169" s="902"/>
      <c r="Y169" s="904"/>
      <c r="Z169" s="902"/>
      <c r="AA169" s="911"/>
      <c r="AB169" s="904"/>
      <c r="AD169" s="904"/>
      <c r="AE169" s="904"/>
      <c r="AG169" s="902"/>
      <c r="AH169" s="902"/>
      <c r="AI169" s="904"/>
      <c r="AK169" s="902"/>
      <c r="AL169" s="904"/>
    </row>
    <row r="170" ht="20.25" customHeight="1">
      <c r="A170" s="895"/>
      <c r="B170" s="895"/>
      <c r="F170" s="904"/>
      <c r="G170" s="902"/>
      <c r="H170" s="904"/>
      <c r="L170" s="902"/>
      <c r="M170" s="902"/>
      <c r="N170" s="910"/>
      <c r="P170" s="904"/>
      <c r="R170" s="902"/>
      <c r="S170" s="902"/>
      <c r="T170" s="904"/>
      <c r="U170" s="904"/>
      <c r="W170" s="902"/>
      <c r="X170" s="902"/>
      <c r="Y170" s="904"/>
      <c r="Z170" s="902"/>
      <c r="AA170" s="911"/>
      <c r="AB170" s="904"/>
      <c r="AD170" s="904"/>
      <c r="AE170" s="904"/>
      <c r="AG170" s="902"/>
      <c r="AH170" s="902"/>
      <c r="AI170" s="904"/>
      <c r="AK170" s="902"/>
      <c r="AL170" s="904"/>
    </row>
    <row r="171" ht="20.25" customHeight="1">
      <c r="A171" s="895"/>
      <c r="B171" s="895"/>
      <c r="F171" s="904"/>
      <c r="G171" s="902"/>
      <c r="H171" s="904"/>
      <c r="L171" s="902"/>
      <c r="M171" s="902"/>
      <c r="N171" s="910"/>
      <c r="P171" s="904"/>
      <c r="R171" s="902"/>
      <c r="S171" s="902"/>
      <c r="T171" s="904"/>
      <c r="U171" s="904"/>
      <c r="W171" s="902"/>
      <c r="X171" s="902"/>
      <c r="Y171" s="904"/>
      <c r="Z171" s="902"/>
      <c r="AA171" s="911"/>
      <c r="AB171" s="904"/>
      <c r="AD171" s="904"/>
      <c r="AE171" s="904"/>
      <c r="AG171" s="902"/>
      <c r="AH171" s="902"/>
      <c r="AI171" s="904"/>
      <c r="AK171" s="902"/>
      <c r="AL171" s="904"/>
    </row>
    <row r="172" ht="20.25" customHeight="1">
      <c r="A172" s="895"/>
      <c r="B172" s="895"/>
      <c r="F172" s="904"/>
      <c r="G172" s="902"/>
      <c r="H172" s="904"/>
      <c r="L172" s="902"/>
      <c r="M172" s="902"/>
      <c r="N172" s="910"/>
      <c r="P172" s="904"/>
      <c r="R172" s="902"/>
      <c r="S172" s="902"/>
      <c r="T172" s="904"/>
      <c r="U172" s="904"/>
      <c r="W172" s="902"/>
      <c r="X172" s="902"/>
      <c r="Y172" s="904"/>
      <c r="Z172" s="902"/>
      <c r="AA172" s="911"/>
      <c r="AB172" s="904"/>
      <c r="AD172" s="904"/>
      <c r="AE172" s="904"/>
      <c r="AG172" s="902"/>
      <c r="AH172" s="902"/>
      <c r="AI172" s="904"/>
      <c r="AK172" s="902"/>
      <c r="AL172" s="904"/>
    </row>
    <row r="173" ht="20.25" customHeight="1">
      <c r="A173" s="895"/>
      <c r="B173" s="895"/>
      <c r="F173" s="904"/>
      <c r="G173" s="902"/>
      <c r="H173" s="904"/>
      <c r="L173" s="902"/>
      <c r="M173" s="902"/>
      <c r="N173" s="910"/>
      <c r="P173" s="904"/>
      <c r="R173" s="902"/>
      <c r="S173" s="902"/>
      <c r="T173" s="904"/>
      <c r="U173" s="904"/>
      <c r="W173" s="902"/>
      <c r="X173" s="902"/>
      <c r="Y173" s="904"/>
      <c r="Z173" s="902"/>
      <c r="AA173" s="911"/>
      <c r="AB173" s="904"/>
      <c r="AD173" s="904"/>
      <c r="AE173" s="904"/>
      <c r="AG173" s="902"/>
      <c r="AH173" s="902"/>
      <c r="AI173" s="904"/>
      <c r="AK173" s="902"/>
      <c r="AL173" s="904"/>
    </row>
    <row r="174" ht="20.25" customHeight="1">
      <c r="A174" s="895"/>
      <c r="B174" s="895"/>
      <c r="F174" s="904"/>
      <c r="G174" s="902"/>
      <c r="H174" s="904"/>
      <c r="L174" s="902"/>
      <c r="M174" s="902"/>
      <c r="N174" s="910"/>
      <c r="P174" s="904"/>
      <c r="R174" s="902"/>
      <c r="S174" s="902"/>
      <c r="T174" s="904"/>
      <c r="U174" s="904"/>
      <c r="W174" s="902"/>
      <c r="X174" s="902"/>
      <c r="Y174" s="904"/>
      <c r="Z174" s="902"/>
      <c r="AA174" s="911"/>
      <c r="AB174" s="904"/>
      <c r="AD174" s="904"/>
      <c r="AE174" s="904"/>
      <c r="AG174" s="902"/>
      <c r="AH174" s="902"/>
      <c r="AI174" s="904"/>
      <c r="AK174" s="902"/>
      <c r="AL174" s="904"/>
    </row>
    <row r="175" ht="20.25" customHeight="1">
      <c r="A175" s="895"/>
      <c r="B175" s="895"/>
      <c r="F175" s="904"/>
      <c r="G175" s="902"/>
      <c r="H175" s="904"/>
      <c r="L175" s="902"/>
      <c r="M175" s="902"/>
      <c r="N175" s="910"/>
      <c r="P175" s="904"/>
      <c r="R175" s="902"/>
      <c r="S175" s="902"/>
      <c r="T175" s="904"/>
      <c r="U175" s="904"/>
      <c r="W175" s="902"/>
      <c r="X175" s="902"/>
      <c r="Y175" s="904"/>
      <c r="Z175" s="902"/>
      <c r="AA175" s="911"/>
      <c r="AB175" s="904"/>
      <c r="AD175" s="904"/>
      <c r="AE175" s="904"/>
      <c r="AG175" s="902"/>
      <c r="AH175" s="902"/>
      <c r="AI175" s="904"/>
      <c r="AK175" s="902"/>
      <c r="AL175" s="904"/>
    </row>
    <row r="176" ht="20.25" customHeight="1">
      <c r="A176" s="895"/>
      <c r="B176" s="895"/>
      <c r="F176" s="904"/>
      <c r="G176" s="902"/>
      <c r="H176" s="904"/>
      <c r="L176" s="902"/>
      <c r="M176" s="902"/>
      <c r="N176" s="910"/>
      <c r="P176" s="904"/>
      <c r="R176" s="902"/>
      <c r="S176" s="902"/>
      <c r="T176" s="904"/>
      <c r="U176" s="904"/>
      <c r="W176" s="902"/>
      <c r="X176" s="902"/>
      <c r="Y176" s="904"/>
      <c r="Z176" s="902"/>
      <c r="AA176" s="911"/>
      <c r="AB176" s="904"/>
      <c r="AD176" s="904"/>
      <c r="AE176" s="904"/>
      <c r="AG176" s="902"/>
      <c r="AH176" s="902"/>
      <c r="AI176" s="904"/>
      <c r="AK176" s="902"/>
      <c r="AL176" s="904"/>
    </row>
    <row r="177" ht="20.25" customHeight="1">
      <c r="A177" s="895"/>
      <c r="B177" s="895"/>
      <c r="F177" s="904"/>
      <c r="G177" s="902"/>
      <c r="H177" s="904"/>
      <c r="L177" s="902"/>
      <c r="M177" s="902"/>
      <c r="N177" s="910"/>
      <c r="P177" s="904"/>
      <c r="R177" s="902"/>
      <c r="S177" s="902"/>
      <c r="T177" s="904"/>
      <c r="U177" s="904"/>
      <c r="W177" s="902"/>
      <c r="X177" s="902"/>
      <c r="Y177" s="904"/>
      <c r="Z177" s="902"/>
      <c r="AA177" s="911"/>
      <c r="AB177" s="904"/>
      <c r="AD177" s="904"/>
      <c r="AE177" s="904"/>
      <c r="AG177" s="902"/>
      <c r="AH177" s="902"/>
      <c r="AI177" s="904"/>
      <c r="AK177" s="902"/>
      <c r="AL177" s="904"/>
    </row>
    <row r="178" ht="20.25" customHeight="1">
      <c r="A178" s="895"/>
      <c r="B178" s="895"/>
      <c r="F178" s="904"/>
      <c r="G178" s="902"/>
      <c r="H178" s="904"/>
      <c r="L178" s="902"/>
      <c r="M178" s="902"/>
      <c r="N178" s="910"/>
      <c r="P178" s="904"/>
      <c r="R178" s="902"/>
      <c r="S178" s="902"/>
      <c r="T178" s="904"/>
      <c r="U178" s="904"/>
      <c r="W178" s="902"/>
      <c r="X178" s="902"/>
      <c r="Y178" s="904"/>
      <c r="Z178" s="902"/>
      <c r="AA178" s="911"/>
      <c r="AB178" s="904"/>
      <c r="AD178" s="904"/>
      <c r="AE178" s="904"/>
      <c r="AG178" s="902"/>
      <c r="AH178" s="902"/>
      <c r="AI178" s="904"/>
      <c r="AK178" s="902"/>
      <c r="AL178" s="904"/>
    </row>
    <row r="179" ht="20.25" customHeight="1">
      <c r="A179" s="895"/>
      <c r="B179" s="895"/>
      <c r="F179" s="904"/>
      <c r="G179" s="902"/>
      <c r="H179" s="904"/>
      <c r="L179" s="902"/>
      <c r="M179" s="902"/>
      <c r="N179" s="910"/>
      <c r="P179" s="904"/>
      <c r="R179" s="902"/>
      <c r="S179" s="902"/>
      <c r="T179" s="904"/>
      <c r="U179" s="904"/>
      <c r="W179" s="902"/>
      <c r="X179" s="902"/>
      <c r="Y179" s="904"/>
      <c r="Z179" s="902"/>
      <c r="AA179" s="911"/>
      <c r="AB179" s="904"/>
      <c r="AD179" s="904"/>
      <c r="AE179" s="904"/>
      <c r="AG179" s="902"/>
      <c r="AH179" s="902"/>
      <c r="AI179" s="904"/>
      <c r="AK179" s="902"/>
      <c r="AL179" s="904"/>
    </row>
    <row r="180" ht="20.25" customHeight="1">
      <c r="A180" s="895"/>
      <c r="B180" s="895"/>
      <c r="F180" s="904"/>
      <c r="G180" s="902"/>
      <c r="H180" s="904"/>
      <c r="L180" s="902"/>
      <c r="M180" s="902"/>
      <c r="N180" s="910"/>
      <c r="P180" s="904"/>
      <c r="R180" s="902"/>
      <c r="S180" s="902"/>
      <c r="T180" s="904"/>
      <c r="U180" s="904"/>
      <c r="W180" s="902"/>
      <c r="X180" s="902"/>
      <c r="Y180" s="904"/>
      <c r="Z180" s="902"/>
      <c r="AA180" s="911"/>
      <c r="AB180" s="904"/>
      <c r="AD180" s="904"/>
      <c r="AE180" s="904"/>
      <c r="AG180" s="902"/>
      <c r="AH180" s="902"/>
      <c r="AI180" s="904"/>
      <c r="AK180" s="902"/>
      <c r="AL180" s="904"/>
    </row>
    <row r="181" ht="20.25" customHeight="1">
      <c r="A181" s="895"/>
      <c r="B181" s="895"/>
      <c r="F181" s="904"/>
      <c r="G181" s="902"/>
      <c r="H181" s="904"/>
      <c r="L181" s="902"/>
      <c r="M181" s="902"/>
      <c r="N181" s="910"/>
      <c r="P181" s="904"/>
      <c r="R181" s="902"/>
      <c r="S181" s="902"/>
      <c r="T181" s="904"/>
      <c r="U181" s="904"/>
      <c r="W181" s="902"/>
      <c r="X181" s="902"/>
      <c r="Y181" s="904"/>
      <c r="Z181" s="902"/>
      <c r="AA181" s="911"/>
      <c r="AB181" s="904"/>
      <c r="AD181" s="904"/>
      <c r="AE181" s="904"/>
      <c r="AG181" s="902"/>
      <c r="AH181" s="902"/>
      <c r="AI181" s="904"/>
      <c r="AK181" s="902"/>
      <c r="AL181" s="904"/>
    </row>
    <row r="182" ht="20.25" customHeight="1">
      <c r="A182" s="895"/>
      <c r="B182" s="895"/>
      <c r="F182" s="904"/>
      <c r="G182" s="902"/>
      <c r="H182" s="904"/>
      <c r="L182" s="902"/>
      <c r="M182" s="902"/>
      <c r="N182" s="910"/>
      <c r="P182" s="904"/>
      <c r="R182" s="902"/>
      <c r="S182" s="902"/>
      <c r="T182" s="904"/>
      <c r="U182" s="904"/>
      <c r="W182" s="902"/>
      <c r="X182" s="902"/>
      <c r="Y182" s="904"/>
      <c r="Z182" s="902"/>
      <c r="AA182" s="911"/>
      <c r="AB182" s="904"/>
      <c r="AD182" s="904"/>
      <c r="AE182" s="904"/>
      <c r="AG182" s="902"/>
      <c r="AH182" s="902"/>
      <c r="AI182" s="904"/>
      <c r="AK182" s="902"/>
      <c r="AL182" s="904"/>
    </row>
    <row r="183" ht="20.25" customHeight="1">
      <c r="A183" s="895"/>
      <c r="B183" s="895"/>
      <c r="F183" s="904"/>
      <c r="G183" s="902"/>
      <c r="H183" s="904"/>
      <c r="L183" s="902"/>
      <c r="M183" s="902"/>
      <c r="N183" s="910"/>
      <c r="P183" s="904"/>
      <c r="R183" s="902"/>
      <c r="S183" s="902"/>
      <c r="T183" s="904"/>
      <c r="U183" s="904"/>
      <c r="W183" s="902"/>
      <c r="X183" s="902"/>
      <c r="Y183" s="904"/>
      <c r="Z183" s="902"/>
      <c r="AA183" s="911"/>
      <c r="AB183" s="904"/>
      <c r="AD183" s="904"/>
      <c r="AE183" s="904"/>
      <c r="AG183" s="902"/>
      <c r="AH183" s="902"/>
      <c r="AI183" s="904"/>
      <c r="AK183" s="902"/>
      <c r="AL183" s="904"/>
    </row>
    <row r="184" ht="20.25" customHeight="1">
      <c r="A184" s="895"/>
      <c r="B184" s="895"/>
      <c r="F184" s="904"/>
      <c r="G184" s="902"/>
      <c r="H184" s="904"/>
      <c r="L184" s="902"/>
      <c r="M184" s="902"/>
      <c r="N184" s="910"/>
      <c r="P184" s="904"/>
      <c r="R184" s="902"/>
      <c r="S184" s="902"/>
      <c r="T184" s="904"/>
      <c r="U184" s="904"/>
      <c r="W184" s="902"/>
      <c r="X184" s="902"/>
      <c r="Y184" s="904"/>
      <c r="Z184" s="902"/>
      <c r="AA184" s="911"/>
      <c r="AB184" s="904"/>
      <c r="AD184" s="904"/>
      <c r="AE184" s="904"/>
      <c r="AG184" s="902"/>
      <c r="AH184" s="902"/>
      <c r="AI184" s="904"/>
      <c r="AK184" s="902"/>
      <c r="AL184" s="904"/>
    </row>
    <row r="185" ht="20.25" customHeight="1">
      <c r="A185" s="895"/>
      <c r="B185" s="895"/>
      <c r="F185" s="904"/>
      <c r="G185" s="902"/>
      <c r="H185" s="904"/>
      <c r="L185" s="902"/>
      <c r="M185" s="902"/>
      <c r="N185" s="910"/>
      <c r="P185" s="904"/>
      <c r="R185" s="902"/>
      <c r="S185" s="902"/>
      <c r="T185" s="904"/>
      <c r="U185" s="904"/>
      <c r="W185" s="902"/>
      <c r="X185" s="902"/>
      <c r="Y185" s="904"/>
      <c r="Z185" s="902"/>
      <c r="AA185" s="911"/>
      <c r="AB185" s="904"/>
      <c r="AD185" s="904"/>
      <c r="AE185" s="904"/>
      <c r="AG185" s="902"/>
      <c r="AH185" s="902"/>
      <c r="AI185" s="904"/>
      <c r="AK185" s="902"/>
      <c r="AL185" s="904"/>
    </row>
    <row r="186" ht="20.25" customHeight="1">
      <c r="A186" s="895"/>
      <c r="B186" s="895"/>
      <c r="F186" s="904"/>
      <c r="G186" s="902"/>
      <c r="H186" s="904"/>
      <c r="L186" s="902"/>
      <c r="M186" s="902"/>
      <c r="N186" s="910"/>
      <c r="P186" s="904"/>
      <c r="R186" s="902"/>
      <c r="S186" s="902"/>
      <c r="T186" s="904"/>
      <c r="U186" s="904"/>
      <c r="W186" s="902"/>
      <c r="X186" s="902"/>
      <c r="Y186" s="904"/>
      <c r="Z186" s="902"/>
      <c r="AA186" s="911"/>
      <c r="AB186" s="904"/>
      <c r="AD186" s="904"/>
      <c r="AE186" s="904"/>
      <c r="AG186" s="902"/>
      <c r="AH186" s="902"/>
      <c r="AI186" s="904"/>
      <c r="AK186" s="902"/>
      <c r="AL186" s="904"/>
    </row>
    <row r="187" ht="20.25" customHeight="1">
      <c r="A187" s="895"/>
      <c r="B187" s="895"/>
      <c r="F187" s="904"/>
      <c r="G187" s="902"/>
      <c r="H187" s="904"/>
      <c r="L187" s="902"/>
      <c r="M187" s="902"/>
      <c r="N187" s="910"/>
      <c r="P187" s="904"/>
      <c r="R187" s="902"/>
      <c r="S187" s="902"/>
      <c r="T187" s="904"/>
      <c r="U187" s="904"/>
      <c r="W187" s="902"/>
      <c r="X187" s="902"/>
      <c r="Y187" s="904"/>
      <c r="Z187" s="902"/>
      <c r="AA187" s="911"/>
      <c r="AB187" s="904"/>
      <c r="AD187" s="904"/>
      <c r="AE187" s="904"/>
      <c r="AG187" s="902"/>
      <c r="AH187" s="902"/>
      <c r="AI187" s="904"/>
      <c r="AK187" s="902"/>
      <c r="AL187" s="904"/>
    </row>
    <row r="188" ht="20.25" customHeight="1">
      <c r="A188" s="895"/>
      <c r="B188" s="895"/>
      <c r="F188" s="904"/>
      <c r="G188" s="902"/>
      <c r="H188" s="904"/>
      <c r="L188" s="902"/>
      <c r="M188" s="902"/>
      <c r="N188" s="910"/>
      <c r="P188" s="904"/>
      <c r="R188" s="902"/>
      <c r="S188" s="902"/>
      <c r="T188" s="904"/>
      <c r="U188" s="904"/>
      <c r="W188" s="902"/>
      <c r="X188" s="902"/>
      <c r="Y188" s="904"/>
      <c r="Z188" s="902"/>
      <c r="AA188" s="911"/>
      <c r="AB188" s="904"/>
      <c r="AD188" s="904"/>
      <c r="AE188" s="904"/>
      <c r="AG188" s="902"/>
      <c r="AH188" s="902"/>
      <c r="AI188" s="904"/>
      <c r="AK188" s="902"/>
      <c r="AL188" s="904"/>
    </row>
    <row r="189" ht="20.25" customHeight="1">
      <c r="A189" s="895"/>
      <c r="B189" s="895"/>
      <c r="F189" s="904"/>
      <c r="G189" s="902"/>
      <c r="H189" s="904"/>
      <c r="L189" s="902"/>
      <c r="M189" s="902"/>
      <c r="N189" s="910"/>
      <c r="P189" s="904"/>
      <c r="R189" s="902"/>
      <c r="S189" s="902"/>
      <c r="T189" s="904"/>
      <c r="U189" s="904"/>
      <c r="W189" s="902"/>
      <c r="X189" s="902"/>
      <c r="Y189" s="904"/>
      <c r="Z189" s="902"/>
      <c r="AA189" s="911"/>
      <c r="AB189" s="904"/>
      <c r="AD189" s="904"/>
      <c r="AE189" s="904"/>
      <c r="AG189" s="902"/>
      <c r="AH189" s="902"/>
      <c r="AI189" s="904"/>
      <c r="AK189" s="902"/>
      <c r="AL189" s="904"/>
    </row>
    <row r="190" ht="20.25" customHeight="1">
      <c r="A190" s="895"/>
      <c r="B190" s="895"/>
      <c r="F190" s="904"/>
      <c r="G190" s="902"/>
      <c r="H190" s="904"/>
      <c r="L190" s="902"/>
      <c r="M190" s="902"/>
      <c r="N190" s="910"/>
      <c r="P190" s="904"/>
      <c r="R190" s="902"/>
      <c r="S190" s="902"/>
      <c r="T190" s="904"/>
      <c r="U190" s="904"/>
      <c r="W190" s="902"/>
      <c r="X190" s="902"/>
      <c r="Y190" s="904"/>
      <c r="Z190" s="902"/>
      <c r="AA190" s="911"/>
      <c r="AB190" s="904"/>
      <c r="AD190" s="904"/>
      <c r="AE190" s="904"/>
      <c r="AG190" s="902"/>
      <c r="AH190" s="902"/>
      <c r="AI190" s="904"/>
      <c r="AK190" s="902"/>
      <c r="AL190" s="904"/>
    </row>
    <row r="191" ht="20.25" customHeight="1">
      <c r="A191" s="895"/>
      <c r="B191" s="895"/>
      <c r="F191" s="904"/>
      <c r="G191" s="902"/>
      <c r="H191" s="904"/>
      <c r="L191" s="902"/>
      <c r="M191" s="902"/>
      <c r="N191" s="910"/>
      <c r="P191" s="904"/>
      <c r="R191" s="902"/>
      <c r="S191" s="902"/>
      <c r="T191" s="904"/>
      <c r="U191" s="904"/>
      <c r="W191" s="902"/>
      <c r="X191" s="902"/>
      <c r="Y191" s="904"/>
      <c r="Z191" s="902"/>
      <c r="AA191" s="911"/>
      <c r="AB191" s="904"/>
      <c r="AD191" s="904"/>
      <c r="AE191" s="904"/>
      <c r="AG191" s="902"/>
      <c r="AH191" s="902"/>
      <c r="AI191" s="904"/>
      <c r="AK191" s="902"/>
      <c r="AL191" s="904"/>
    </row>
    <row r="192" ht="20.25" customHeight="1">
      <c r="A192" s="895"/>
      <c r="B192" s="895"/>
      <c r="F192" s="904"/>
      <c r="G192" s="902"/>
      <c r="H192" s="904"/>
      <c r="L192" s="902"/>
      <c r="M192" s="902"/>
      <c r="N192" s="910"/>
      <c r="P192" s="904"/>
      <c r="R192" s="902"/>
      <c r="S192" s="902"/>
      <c r="T192" s="904"/>
      <c r="U192" s="904"/>
      <c r="W192" s="902"/>
      <c r="X192" s="902"/>
      <c r="Y192" s="904"/>
      <c r="Z192" s="902"/>
      <c r="AA192" s="911"/>
      <c r="AB192" s="904"/>
      <c r="AD192" s="904"/>
      <c r="AE192" s="904"/>
      <c r="AG192" s="902"/>
      <c r="AH192" s="902"/>
      <c r="AI192" s="904"/>
      <c r="AK192" s="902"/>
      <c r="AL192" s="904"/>
    </row>
    <row r="193" ht="20.25" customHeight="1">
      <c r="A193" s="895"/>
      <c r="B193" s="895"/>
      <c r="F193" s="904"/>
      <c r="G193" s="902"/>
      <c r="H193" s="904"/>
      <c r="L193" s="902"/>
      <c r="M193" s="902"/>
      <c r="N193" s="910"/>
      <c r="P193" s="904"/>
      <c r="R193" s="902"/>
      <c r="S193" s="902"/>
      <c r="T193" s="904"/>
      <c r="U193" s="904"/>
      <c r="W193" s="902"/>
      <c r="X193" s="902"/>
      <c r="Y193" s="904"/>
      <c r="Z193" s="902"/>
      <c r="AA193" s="911"/>
      <c r="AB193" s="904"/>
      <c r="AD193" s="904"/>
      <c r="AE193" s="904"/>
      <c r="AG193" s="902"/>
      <c r="AH193" s="902"/>
      <c r="AI193" s="904"/>
      <c r="AK193" s="902"/>
      <c r="AL193" s="904"/>
    </row>
    <row r="194" ht="20.25" customHeight="1">
      <c r="A194" s="895"/>
      <c r="B194" s="895"/>
      <c r="F194" s="904"/>
      <c r="G194" s="902"/>
      <c r="H194" s="904"/>
      <c r="L194" s="902"/>
      <c r="M194" s="902"/>
      <c r="N194" s="910"/>
      <c r="P194" s="904"/>
      <c r="R194" s="902"/>
      <c r="S194" s="902"/>
      <c r="T194" s="904"/>
      <c r="U194" s="904"/>
      <c r="W194" s="902"/>
      <c r="X194" s="902"/>
      <c r="Y194" s="904"/>
      <c r="Z194" s="902"/>
      <c r="AA194" s="911"/>
      <c r="AB194" s="904"/>
      <c r="AD194" s="904"/>
      <c r="AE194" s="904"/>
      <c r="AG194" s="902"/>
      <c r="AH194" s="902"/>
      <c r="AI194" s="904"/>
      <c r="AK194" s="902"/>
      <c r="AL194" s="904"/>
    </row>
    <row r="195" ht="20.25" customHeight="1">
      <c r="A195" s="895"/>
      <c r="B195" s="895"/>
      <c r="F195" s="904"/>
      <c r="G195" s="902"/>
      <c r="H195" s="904"/>
      <c r="L195" s="902"/>
      <c r="M195" s="902"/>
      <c r="N195" s="910"/>
      <c r="P195" s="904"/>
      <c r="R195" s="902"/>
      <c r="S195" s="902"/>
      <c r="T195" s="904"/>
      <c r="U195" s="904"/>
      <c r="W195" s="902"/>
      <c r="X195" s="902"/>
      <c r="Y195" s="904"/>
      <c r="Z195" s="902"/>
      <c r="AA195" s="911"/>
      <c r="AB195" s="904"/>
      <c r="AD195" s="904"/>
      <c r="AE195" s="904"/>
      <c r="AG195" s="902"/>
      <c r="AH195" s="902"/>
      <c r="AI195" s="904"/>
      <c r="AK195" s="902"/>
      <c r="AL195" s="904"/>
    </row>
    <row r="196" ht="20.25" customHeight="1">
      <c r="A196" s="895"/>
      <c r="B196" s="895"/>
      <c r="F196" s="904"/>
      <c r="G196" s="902"/>
      <c r="H196" s="904"/>
      <c r="L196" s="902"/>
      <c r="M196" s="902"/>
      <c r="N196" s="910"/>
      <c r="P196" s="904"/>
      <c r="R196" s="902"/>
      <c r="S196" s="902"/>
      <c r="T196" s="904"/>
      <c r="U196" s="904"/>
      <c r="W196" s="902"/>
      <c r="X196" s="902"/>
      <c r="Y196" s="904"/>
      <c r="Z196" s="902"/>
      <c r="AA196" s="911"/>
      <c r="AB196" s="904"/>
      <c r="AD196" s="904"/>
      <c r="AE196" s="904"/>
      <c r="AG196" s="902"/>
      <c r="AH196" s="902"/>
      <c r="AI196" s="904"/>
      <c r="AK196" s="902"/>
      <c r="AL196" s="904"/>
    </row>
    <row r="197" ht="20.25" customHeight="1">
      <c r="A197" s="895"/>
      <c r="B197" s="895"/>
      <c r="F197" s="904"/>
      <c r="G197" s="902"/>
      <c r="H197" s="904"/>
      <c r="L197" s="902"/>
      <c r="M197" s="902"/>
      <c r="N197" s="910"/>
      <c r="P197" s="904"/>
      <c r="R197" s="902"/>
      <c r="S197" s="902"/>
      <c r="T197" s="904"/>
      <c r="U197" s="904"/>
      <c r="W197" s="902"/>
      <c r="X197" s="902"/>
      <c r="Y197" s="904"/>
      <c r="Z197" s="902"/>
      <c r="AA197" s="911"/>
      <c r="AB197" s="904"/>
      <c r="AD197" s="904"/>
      <c r="AE197" s="904"/>
      <c r="AG197" s="902"/>
      <c r="AH197" s="902"/>
      <c r="AI197" s="904"/>
      <c r="AK197" s="902"/>
      <c r="AL197" s="904"/>
    </row>
    <row r="198" ht="20.25" customHeight="1">
      <c r="A198" s="895"/>
      <c r="B198" s="895"/>
      <c r="F198" s="904"/>
      <c r="G198" s="902"/>
      <c r="H198" s="904"/>
      <c r="L198" s="902"/>
      <c r="M198" s="902"/>
      <c r="N198" s="910"/>
      <c r="P198" s="904"/>
      <c r="R198" s="902"/>
      <c r="S198" s="902"/>
      <c r="T198" s="904"/>
      <c r="U198" s="904"/>
      <c r="W198" s="902"/>
      <c r="X198" s="902"/>
      <c r="Y198" s="904"/>
      <c r="Z198" s="902"/>
      <c r="AA198" s="911"/>
      <c r="AB198" s="904"/>
      <c r="AD198" s="904"/>
      <c r="AE198" s="904"/>
      <c r="AG198" s="902"/>
      <c r="AH198" s="902"/>
      <c r="AI198" s="904"/>
      <c r="AK198" s="902"/>
      <c r="AL198" s="904"/>
    </row>
    <row r="199" ht="20.25" customHeight="1">
      <c r="A199" s="895"/>
      <c r="B199" s="895"/>
      <c r="F199" s="904"/>
      <c r="G199" s="902"/>
      <c r="H199" s="904"/>
      <c r="L199" s="902"/>
      <c r="M199" s="902"/>
      <c r="N199" s="910"/>
      <c r="P199" s="904"/>
      <c r="R199" s="902"/>
      <c r="S199" s="902"/>
      <c r="T199" s="904"/>
      <c r="U199" s="904"/>
      <c r="W199" s="902"/>
      <c r="X199" s="902"/>
      <c r="Y199" s="904"/>
      <c r="Z199" s="902"/>
      <c r="AA199" s="911"/>
      <c r="AB199" s="904"/>
      <c r="AD199" s="904"/>
      <c r="AE199" s="904"/>
      <c r="AG199" s="902"/>
      <c r="AH199" s="902"/>
      <c r="AI199" s="904"/>
      <c r="AK199" s="902"/>
      <c r="AL199" s="904"/>
    </row>
    <row r="200" ht="20.25" customHeight="1">
      <c r="A200" s="895"/>
      <c r="B200" s="895"/>
      <c r="F200" s="904"/>
      <c r="G200" s="902"/>
      <c r="H200" s="904"/>
      <c r="L200" s="902"/>
      <c r="M200" s="902"/>
      <c r="N200" s="910"/>
      <c r="P200" s="904"/>
      <c r="R200" s="902"/>
      <c r="S200" s="902"/>
      <c r="T200" s="904"/>
      <c r="U200" s="904"/>
      <c r="W200" s="902"/>
      <c r="X200" s="902"/>
      <c r="Y200" s="904"/>
      <c r="Z200" s="902"/>
      <c r="AA200" s="911"/>
      <c r="AB200" s="904"/>
      <c r="AD200" s="904"/>
      <c r="AE200" s="904"/>
      <c r="AG200" s="902"/>
      <c r="AH200" s="902"/>
      <c r="AI200" s="904"/>
      <c r="AK200" s="902"/>
      <c r="AL200" s="904"/>
    </row>
    <row r="201" ht="20.25" customHeight="1">
      <c r="A201" s="895"/>
      <c r="B201" s="895"/>
      <c r="F201" s="904"/>
      <c r="G201" s="902"/>
      <c r="H201" s="904"/>
      <c r="L201" s="902"/>
      <c r="M201" s="902"/>
      <c r="N201" s="910"/>
      <c r="P201" s="904"/>
      <c r="R201" s="902"/>
      <c r="S201" s="902"/>
      <c r="T201" s="904"/>
      <c r="U201" s="904"/>
      <c r="W201" s="902"/>
      <c r="X201" s="902"/>
      <c r="Y201" s="904"/>
      <c r="Z201" s="902"/>
      <c r="AA201" s="911"/>
      <c r="AB201" s="904"/>
      <c r="AD201" s="904"/>
      <c r="AE201" s="904"/>
      <c r="AG201" s="902"/>
      <c r="AH201" s="902"/>
      <c r="AI201" s="904"/>
      <c r="AK201" s="902"/>
      <c r="AL201" s="904"/>
    </row>
    <row r="202" ht="20.25" customHeight="1">
      <c r="A202" s="895"/>
      <c r="B202" s="895"/>
      <c r="F202" s="904"/>
      <c r="G202" s="902"/>
      <c r="H202" s="904"/>
      <c r="L202" s="902"/>
      <c r="M202" s="902"/>
      <c r="N202" s="910"/>
      <c r="P202" s="904"/>
      <c r="R202" s="902"/>
      <c r="S202" s="902"/>
      <c r="T202" s="904"/>
      <c r="U202" s="904"/>
      <c r="W202" s="902"/>
      <c r="X202" s="902"/>
      <c r="Y202" s="904"/>
      <c r="Z202" s="902"/>
      <c r="AA202" s="911"/>
      <c r="AB202" s="904"/>
      <c r="AD202" s="904"/>
      <c r="AE202" s="904"/>
      <c r="AG202" s="902"/>
      <c r="AH202" s="902"/>
      <c r="AI202" s="904"/>
      <c r="AK202" s="902"/>
      <c r="AL202" s="904"/>
    </row>
    <row r="203" ht="20.25" customHeight="1">
      <c r="A203" s="895"/>
      <c r="B203" s="895"/>
      <c r="F203" s="904"/>
      <c r="G203" s="902"/>
      <c r="H203" s="904"/>
      <c r="L203" s="902"/>
      <c r="M203" s="902"/>
      <c r="N203" s="910"/>
      <c r="P203" s="904"/>
      <c r="R203" s="902"/>
      <c r="S203" s="902"/>
      <c r="T203" s="904"/>
      <c r="U203" s="904"/>
      <c r="W203" s="902"/>
      <c r="X203" s="902"/>
      <c r="Y203" s="904"/>
      <c r="Z203" s="902"/>
      <c r="AA203" s="911"/>
      <c r="AB203" s="904"/>
      <c r="AD203" s="904"/>
      <c r="AE203" s="904"/>
      <c r="AG203" s="902"/>
      <c r="AH203" s="902"/>
      <c r="AI203" s="904"/>
      <c r="AK203" s="902"/>
      <c r="AL203" s="904"/>
    </row>
    <row r="204" ht="20.25" customHeight="1">
      <c r="A204" s="895"/>
      <c r="B204" s="895"/>
      <c r="F204" s="904"/>
      <c r="G204" s="902"/>
      <c r="H204" s="904"/>
      <c r="L204" s="902"/>
      <c r="M204" s="902"/>
      <c r="N204" s="910"/>
      <c r="P204" s="904"/>
      <c r="R204" s="902"/>
      <c r="S204" s="902"/>
      <c r="T204" s="904"/>
      <c r="U204" s="904"/>
      <c r="W204" s="902"/>
      <c r="X204" s="902"/>
      <c r="Y204" s="904"/>
      <c r="Z204" s="902"/>
      <c r="AA204" s="911"/>
      <c r="AB204" s="904"/>
      <c r="AD204" s="904"/>
      <c r="AE204" s="904"/>
      <c r="AG204" s="902"/>
      <c r="AH204" s="902"/>
      <c r="AI204" s="904"/>
      <c r="AK204" s="902"/>
      <c r="AL204" s="904"/>
    </row>
    <row r="205" ht="20.25" customHeight="1">
      <c r="A205" s="895"/>
      <c r="B205" s="895"/>
      <c r="F205" s="904"/>
      <c r="G205" s="902"/>
      <c r="H205" s="904"/>
      <c r="L205" s="902"/>
      <c r="M205" s="902"/>
      <c r="N205" s="910"/>
      <c r="P205" s="904"/>
      <c r="R205" s="902"/>
      <c r="S205" s="902"/>
      <c r="T205" s="904"/>
      <c r="U205" s="904"/>
      <c r="W205" s="902"/>
      <c r="X205" s="902"/>
      <c r="Y205" s="904"/>
      <c r="Z205" s="902"/>
      <c r="AA205" s="911"/>
      <c r="AB205" s="904"/>
      <c r="AD205" s="904"/>
      <c r="AE205" s="904"/>
      <c r="AG205" s="902"/>
      <c r="AH205" s="902"/>
      <c r="AI205" s="904"/>
      <c r="AK205" s="902"/>
      <c r="AL205" s="904"/>
    </row>
    <row r="206" ht="20.25" customHeight="1">
      <c r="A206" s="895"/>
      <c r="B206" s="895"/>
      <c r="F206" s="904"/>
      <c r="G206" s="902"/>
      <c r="H206" s="904"/>
      <c r="L206" s="902"/>
      <c r="M206" s="902"/>
      <c r="N206" s="910"/>
      <c r="P206" s="904"/>
      <c r="R206" s="902"/>
      <c r="S206" s="902"/>
      <c r="T206" s="904"/>
      <c r="U206" s="904"/>
      <c r="W206" s="902"/>
      <c r="X206" s="902"/>
      <c r="Y206" s="904"/>
      <c r="Z206" s="902"/>
      <c r="AA206" s="911"/>
      <c r="AB206" s="904"/>
      <c r="AD206" s="904"/>
      <c r="AE206" s="904"/>
      <c r="AG206" s="902"/>
      <c r="AH206" s="902"/>
      <c r="AI206" s="904"/>
      <c r="AK206" s="902"/>
      <c r="AL206" s="904"/>
    </row>
    <row r="207" ht="20.25" customHeight="1">
      <c r="A207" s="895"/>
      <c r="B207" s="895"/>
      <c r="F207" s="904"/>
      <c r="G207" s="902"/>
      <c r="H207" s="904"/>
      <c r="L207" s="902"/>
      <c r="M207" s="902"/>
      <c r="N207" s="910"/>
      <c r="P207" s="904"/>
      <c r="R207" s="902"/>
      <c r="S207" s="902"/>
      <c r="T207" s="904"/>
      <c r="U207" s="904"/>
      <c r="W207" s="902"/>
      <c r="X207" s="902"/>
      <c r="Y207" s="904"/>
      <c r="Z207" s="902"/>
      <c r="AA207" s="911"/>
      <c r="AB207" s="904"/>
      <c r="AD207" s="904"/>
      <c r="AE207" s="904"/>
      <c r="AG207" s="902"/>
      <c r="AH207" s="902"/>
      <c r="AI207" s="904"/>
      <c r="AK207" s="902"/>
      <c r="AL207" s="904"/>
    </row>
    <row r="208" ht="20.25" customHeight="1">
      <c r="A208" s="895"/>
      <c r="B208" s="895"/>
      <c r="F208" s="904"/>
      <c r="G208" s="902"/>
      <c r="H208" s="904"/>
      <c r="L208" s="902"/>
      <c r="M208" s="902"/>
      <c r="N208" s="910"/>
      <c r="P208" s="904"/>
      <c r="R208" s="902"/>
      <c r="S208" s="902"/>
      <c r="T208" s="904"/>
      <c r="U208" s="904"/>
      <c r="W208" s="902"/>
      <c r="X208" s="902"/>
      <c r="Y208" s="904"/>
      <c r="Z208" s="902"/>
      <c r="AA208" s="911"/>
      <c r="AB208" s="904"/>
      <c r="AD208" s="904"/>
      <c r="AE208" s="904"/>
      <c r="AG208" s="902"/>
      <c r="AH208" s="902"/>
      <c r="AI208" s="904"/>
      <c r="AK208" s="902"/>
      <c r="AL208" s="904"/>
    </row>
    <row r="209" ht="20.25" customHeight="1">
      <c r="A209" s="895"/>
      <c r="B209" s="895"/>
      <c r="F209" s="904"/>
      <c r="G209" s="902"/>
      <c r="H209" s="904"/>
      <c r="L209" s="902"/>
      <c r="M209" s="902"/>
      <c r="N209" s="910"/>
      <c r="P209" s="904"/>
      <c r="R209" s="902"/>
      <c r="S209" s="902"/>
      <c r="T209" s="904"/>
      <c r="U209" s="904"/>
      <c r="W209" s="902"/>
      <c r="X209" s="902"/>
      <c r="Y209" s="904"/>
      <c r="Z209" s="902"/>
      <c r="AA209" s="911"/>
      <c r="AB209" s="904"/>
      <c r="AD209" s="904"/>
      <c r="AE209" s="904"/>
      <c r="AG209" s="902"/>
      <c r="AH209" s="902"/>
      <c r="AI209" s="904"/>
      <c r="AK209" s="902"/>
      <c r="AL209" s="904"/>
    </row>
    <row r="210" ht="20.25" customHeight="1">
      <c r="A210" s="895"/>
      <c r="B210" s="895"/>
      <c r="F210" s="904"/>
      <c r="G210" s="902"/>
      <c r="H210" s="904"/>
      <c r="L210" s="902"/>
      <c r="M210" s="902"/>
      <c r="N210" s="910"/>
      <c r="P210" s="904"/>
      <c r="R210" s="902"/>
      <c r="S210" s="902"/>
      <c r="T210" s="904"/>
      <c r="U210" s="904"/>
      <c r="W210" s="902"/>
      <c r="X210" s="902"/>
      <c r="Y210" s="904"/>
      <c r="Z210" s="902"/>
      <c r="AA210" s="911"/>
      <c r="AB210" s="904"/>
      <c r="AD210" s="904"/>
      <c r="AE210" s="904"/>
      <c r="AG210" s="902"/>
      <c r="AH210" s="902"/>
      <c r="AI210" s="904"/>
      <c r="AK210" s="902"/>
      <c r="AL210" s="904"/>
    </row>
    <row r="211" ht="20.25" customHeight="1">
      <c r="A211" s="895"/>
      <c r="B211" s="895"/>
      <c r="F211" s="904"/>
      <c r="G211" s="902"/>
      <c r="H211" s="904"/>
      <c r="L211" s="902"/>
      <c r="M211" s="902"/>
      <c r="N211" s="910"/>
      <c r="P211" s="904"/>
      <c r="R211" s="902"/>
      <c r="S211" s="902"/>
      <c r="T211" s="904"/>
      <c r="U211" s="904"/>
      <c r="W211" s="902"/>
      <c r="X211" s="902"/>
      <c r="Y211" s="904"/>
      <c r="Z211" s="902"/>
      <c r="AA211" s="911"/>
      <c r="AB211" s="904"/>
      <c r="AD211" s="904"/>
      <c r="AE211" s="904"/>
      <c r="AG211" s="902"/>
      <c r="AH211" s="902"/>
      <c r="AI211" s="904"/>
      <c r="AK211" s="902"/>
      <c r="AL211" s="904"/>
    </row>
    <row r="212" ht="20.25" customHeight="1">
      <c r="A212" s="895"/>
      <c r="B212" s="895"/>
      <c r="F212" s="904"/>
      <c r="G212" s="902"/>
      <c r="H212" s="904"/>
      <c r="L212" s="902"/>
      <c r="M212" s="902"/>
      <c r="N212" s="910"/>
      <c r="P212" s="904"/>
      <c r="R212" s="902"/>
      <c r="S212" s="902"/>
      <c r="T212" s="904"/>
      <c r="U212" s="904"/>
      <c r="W212" s="902"/>
      <c r="X212" s="902"/>
      <c r="Y212" s="904"/>
      <c r="Z212" s="902"/>
      <c r="AA212" s="911"/>
      <c r="AB212" s="904"/>
      <c r="AD212" s="904"/>
      <c r="AE212" s="904"/>
      <c r="AG212" s="902"/>
      <c r="AH212" s="902"/>
      <c r="AI212" s="904"/>
      <c r="AK212" s="902"/>
      <c r="AL212" s="904"/>
    </row>
    <row r="213" ht="20.25" customHeight="1">
      <c r="A213" s="895"/>
      <c r="B213" s="895"/>
      <c r="F213" s="904"/>
      <c r="G213" s="902"/>
      <c r="H213" s="904"/>
      <c r="L213" s="902"/>
      <c r="M213" s="902"/>
      <c r="N213" s="910"/>
      <c r="P213" s="904"/>
      <c r="R213" s="902"/>
      <c r="S213" s="902"/>
      <c r="T213" s="904"/>
      <c r="U213" s="904"/>
      <c r="W213" s="902"/>
      <c r="X213" s="902"/>
      <c r="Y213" s="904"/>
      <c r="Z213" s="902"/>
      <c r="AA213" s="911"/>
      <c r="AB213" s="904"/>
      <c r="AD213" s="904"/>
      <c r="AE213" s="904"/>
      <c r="AG213" s="902"/>
      <c r="AH213" s="902"/>
      <c r="AI213" s="904"/>
      <c r="AK213" s="902"/>
      <c r="AL213" s="904"/>
    </row>
    <row r="214" ht="20.25" customHeight="1">
      <c r="A214" s="895"/>
      <c r="B214" s="895"/>
      <c r="F214" s="904"/>
      <c r="G214" s="902"/>
      <c r="H214" s="904"/>
      <c r="L214" s="902"/>
      <c r="M214" s="902"/>
      <c r="N214" s="910"/>
      <c r="P214" s="904"/>
      <c r="R214" s="902"/>
      <c r="S214" s="902"/>
      <c r="T214" s="904"/>
      <c r="U214" s="904"/>
      <c r="W214" s="902"/>
      <c r="X214" s="902"/>
      <c r="Y214" s="904"/>
      <c r="Z214" s="902"/>
      <c r="AA214" s="911"/>
      <c r="AB214" s="904"/>
      <c r="AD214" s="904"/>
      <c r="AE214" s="904"/>
      <c r="AG214" s="902"/>
      <c r="AH214" s="902"/>
      <c r="AI214" s="904"/>
      <c r="AK214" s="902"/>
      <c r="AL214" s="904"/>
    </row>
    <row r="215" ht="20.25" customHeight="1">
      <c r="A215" s="895"/>
      <c r="B215" s="895"/>
      <c r="F215" s="904"/>
      <c r="G215" s="902"/>
      <c r="H215" s="904"/>
      <c r="L215" s="902"/>
      <c r="M215" s="902"/>
      <c r="N215" s="910"/>
      <c r="P215" s="904"/>
      <c r="R215" s="902"/>
      <c r="S215" s="902"/>
      <c r="T215" s="904"/>
      <c r="U215" s="904"/>
      <c r="W215" s="902"/>
      <c r="X215" s="902"/>
      <c r="Y215" s="904"/>
      <c r="Z215" s="902"/>
      <c r="AA215" s="911"/>
      <c r="AB215" s="904"/>
      <c r="AD215" s="904"/>
      <c r="AE215" s="904"/>
      <c r="AG215" s="902"/>
      <c r="AH215" s="902"/>
      <c r="AI215" s="904"/>
      <c r="AK215" s="902"/>
      <c r="AL215" s="904"/>
    </row>
    <row r="216" ht="20.25" customHeight="1">
      <c r="A216" s="895"/>
      <c r="B216" s="895"/>
      <c r="F216" s="904"/>
      <c r="G216" s="902"/>
      <c r="H216" s="904"/>
      <c r="L216" s="902"/>
      <c r="M216" s="902"/>
      <c r="N216" s="910"/>
      <c r="P216" s="904"/>
      <c r="R216" s="902"/>
      <c r="S216" s="902"/>
      <c r="T216" s="904"/>
      <c r="U216" s="904"/>
      <c r="W216" s="902"/>
      <c r="X216" s="902"/>
      <c r="Y216" s="904"/>
      <c r="Z216" s="902"/>
      <c r="AA216" s="911"/>
      <c r="AB216" s="904"/>
      <c r="AD216" s="904"/>
      <c r="AE216" s="904"/>
      <c r="AG216" s="902"/>
      <c r="AH216" s="902"/>
      <c r="AI216" s="904"/>
      <c r="AK216" s="902"/>
      <c r="AL216" s="904"/>
    </row>
    <row r="217" ht="20.25" customHeight="1">
      <c r="A217" s="895"/>
      <c r="B217" s="895"/>
      <c r="F217" s="904"/>
      <c r="G217" s="902"/>
      <c r="H217" s="904"/>
      <c r="L217" s="902"/>
      <c r="M217" s="902"/>
      <c r="N217" s="910"/>
      <c r="P217" s="904"/>
      <c r="R217" s="902"/>
      <c r="S217" s="902"/>
      <c r="T217" s="904"/>
      <c r="U217" s="904"/>
      <c r="W217" s="902"/>
      <c r="X217" s="902"/>
      <c r="Y217" s="904"/>
      <c r="Z217" s="902"/>
      <c r="AA217" s="911"/>
      <c r="AB217" s="904"/>
      <c r="AD217" s="904"/>
      <c r="AE217" s="904"/>
      <c r="AG217" s="902"/>
      <c r="AH217" s="902"/>
      <c r="AI217" s="904"/>
      <c r="AK217" s="902"/>
      <c r="AL217" s="904"/>
    </row>
    <row r="218" ht="20.25" customHeight="1">
      <c r="A218" s="895"/>
      <c r="B218" s="895"/>
      <c r="F218" s="904"/>
      <c r="G218" s="902"/>
      <c r="H218" s="904"/>
      <c r="L218" s="902"/>
      <c r="M218" s="902"/>
      <c r="N218" s="910"/>
      <c r="P218" s="904"/>
      <c r="R218" s="902"/>
      <c r="S218" s="902"/>
      <c r="T218" s="904"/>
      <c r="U218" s="904"/>
      <c r="W218" s="902"/>
      <c r="X218" s="902"/>
      <c r="Y218" s="904"/>
      <c r="Z218" s="902"/>
      <c r="AA218" s="911"/>
      <c r="AB218" s="904"/>
      <c r="AD218" s="904"/>
      <c r="AE218" s="904"/>
      <c r="AG218" s="902"/>
      <c r="AH218" s="902"/>
      <c r="AI218" s="904"/>
      <c r="AK218" s="902"/>
      <c r="AL218" s="904"/>
    </row>
    <row r="219" ht="20.25" customHeight="1">
      <c r="A219" s="895"/>
      <c r="B219" s="895"/>
      <c r="F219" s="904"/>
      <c r="G219" s="902"/>
      <c r="H219" s="904"/>
      <c r="L219" s="902"/>
      <c r="M219" s="902"/>
      <c r="N219" s="910"/>
      <c r="P219" s="904"/>
      <c r="R219" s="902"/>
      <c r="S219" s="902"/>
      <c r="T219" s="904"/>
      <c r="U219" s="904"/>
      <c r="W219" s="902"/>
      <c r="X219" s="902"/>
      <c r="Y219" s="904"/>
      <c r="Z219" s="902"/>
      <c r="AA219" s="911"/>
      <c r="AB219" s="904"/>
      <c r="AD219" s="904"/>
      <c r="AE219" s="904"/>
      <c r="AG219" s="902"/>
      <c r="AH219" s="902"/>
      <c r="AI219" s="904"/>
      <c r="AK219" s="902"/>
      <c r="AL219" s="904"/>
    </row>
    <row r="220" ht="20.25" customHeight="1">
      <c r="A220" s="895"/>
      <c r="B220" s="895"/>
      <c r="F220" s="904"/>
      <c r="G220" s="902"/>
      <c r="H220" s="904"/>
      <c r="L220" s="902"/>
      <c r="M220" s="902"/>
      <c r="N220" s="910"/>
      <c r="P220" s="904"/>
      <c r="R220" s="902"/>
      <c r="S220" s="902"/>
      <c r="T220" s="904"/>
      <c r="U220" s="904"/>
      <c r="W220" s="902"/>
      <c r="X220" s="902"/>
      <c r="Y220" s="904"/>
      <c r="Z220" s="902"/>
      <c r="AA220" s="911"/>
      <c r="AB220" s="904"/>
      <c r="AD220" s="904"/>
      <c r="AE220" s="904"/>
      <c r="AG220" s="902"/>
      <c r="AH220" s="902"/>
      <c r="AI220" s="904"/>
      <c r="AK220" s="902"/>
      <c r="AL220" s="904"/>
    </row>
    <row r="221" ht="20.25" customHeight="1">
      <c r="A221" s="895"/>
      <c r="B221" s="895"/>
      <c r="F221" s="904"/>
      <c r="G221" s="902"/>
      <c r="H221" s="904"/>
      <c r="L221" s="902"/>
      <c r="M221" s="902"/>
      <c r="N221" s="910"/>
      <c r="P221" s="904"/>
      <c r="R221" s="902"/>
      <c r="S221" s="902"/>
      <c r="T221" s="904"/>
      <c r="U221" s="904"/>
      <c r="W221" s="902"/>
      <c r="X221" s="902"/>
      <c r="Y221" s="904"/>
      <c r="Z221" s="902"/>
      <c r="AA221" s="911"/>
      <c r="AB221" s="904"/>
      <c r="AD221" s="904"/>
      <c r="AE221" s="904"/>
      <c r="AG221" s="902"/>
      <c r="AH221" s="902"/>
      <c r="AI221" s="904"/>
      <c r="AK221" s="902"/>
      <c r="AL221" s="904"/>
    </row>
    <row r="222" ht="20.25" customHeight="1">
      <c r="A222" s="895"/>
      <c r="B222" s="895"/>
      <c r="F222" s="904"/>
      <c r="G222" s="902"/>
      <c r="H222" s="904"/>
      <c r="L222" s="902"/>
      <c r="M222" s="902"/>
      <c r="N222" s="910"/>
      <c r="P222" s="904"/>
      <c r="R222" s="902"/>
      <c r="S222" s="902"/>
      <c r="T222" s="904"/>
      <c r="U222" s="904"/>
      <c r="W222" s="902"/>
      <c r="X222" s="902"/>
      <c r="Y222" s="904"/>
      <c r="Z222" s="902"/>
      <c r="AA222" s="911"/>
      <c r="AB222" s="904"/>
      <c r="AD222" s="904"/>
      <c r="AE222" s="904"/>
      <c r="AG222" s="902"/>
      <c r="AH222" s="902"/>
      <c r="AI222" s="904"/>
      <c r="AK222" s="902"/>
      <c r="AL222" s="904"/>
    </row>
    <row r="223" ht="20.25" customHeight="1">
      <c r="A223" s="895"/>
      <c r="B223" s="895"/>
      <c r="F223" s="904"/>
      <c r="G223" s="902"/>
      <c r="H223" s="904"/>
      <c r="L223" s="902"/>
      <c r="M223" s="902"/>
      <c r="N223" s="910"/>
      <c r="P223" s="904"/>
      <c r="R223" s="902"/>
      <c r="S223" s="902"/>
      <c r="T223" s="904"/>
      <c r="U223" s="904"/>
      <c r="W223" s="902"/>
      <c r="X223" s="902"/>
      <c r="Y223" s="904"/>
      <c r="Z223" s="902"/>
      <c r="AA223" s="911"/>
      <c r="AB223" s="904"/>
      <c r="AD223" s="904"/>
      <c r="AE223" s="904"/>
      <c r="AG223" s="902"/>
      <c r="AH223" s="902"/>
      <c r="AI223" s="904"/>
      <c r="AK223" s="902"/>
      <c r="AL223" s="904"/>
    </row>
    <row r="224" ht="20.25" customHeight="1">
      <c r="A224" s="895"/>
      <c r="B224" s="895"/>
      <c r="F224" s="904"/>
      <c r="G224" s="902"/>
      <c r="H224" s="904"/>
      <c r="L224" s="902"/>
      <c r="M224" s="902"/>
      <c r="N224" s="910"/>
      <c r="P224" s="904"/>
      <c r="R224" s="902"/>
      <c r="S224" s="902"/>
      <c r="T224" s="904"/>
      <c r="U224" s="904"/>
      <c r="W224" s="902"/>
      <c r="X224" s="902"/>
      <c r="Y224" s="904"/>
      <c r="Z224" s="902"/>
      <c r="AA224" s="911"/>
      <c r="AB224" s="904"/>
      <c r="AD224" s="904"/>
      <c r="AE224" s="904"/>
      <c r="AG224" s="902"/>
      <c r="AH224" s="902"/>
      <c r="AI224" s="904"/>
      <c r="AK224" s="902"/>
      <c r="AL224" s="904"/>
    </row>
    <row r="225" ht="20.25" customHeight="1">
      <c r="A225" s="895"/>
      <c r="B225" s="895"/>
      <c r="F225" s="904"/>
      <c r="G225" s="902"/>
      <c r="H225" s="904"/>
      <c r="L225" s="902"/>
      <c r="M225" s="902"/>
      <c r="N225" s="910"/>
      <c r="P225" s="904"/>
      <c r="R225" s="902"/>
      <c r="S225" s="902"/>
      <c r="T225" s="904"/>
      <c r="U225" s="904"/>
      <c r="W225" s="902"/>
      <c r="X225" s="902"/>
      <c r="Y225" s="904"/>
      <c r="Z225" s="902"/>
      <c r="AA225" s="911"/>
      <c r="AB225" s="904"/>
      <c r="AD225" s="904"/>
      <c r="AE225" s="904"/>
      <c r="AG225" s="902"/>
      <c r="AH225" s="902"/>
      <c r="AI225" s="904"/>
      <c r="AK225" s="902"/>
      <c r="AL225" s="904"/>
    </row>
    <row r="226" ht="20.25" customHeight="1">
      <c r="A226" s="895"/>
      <c r="B226" s="895"/>
      <c r="F226" s="904"/>
      <c r="G226" s="902"/>
      <c r="H226" s="904"/>
      <c r="L226" s="902"/>
      <c r="M226" s="902"/>
      <c r="N226" s="910"/>
      <c r="P226" s="904"/>
      <c r="R226" s="902"/>
      <c r="S226" s="902"/>
      <c r="T226" s="904"/>
      <c r="U226" s="904"/>
      <c r="W226" s="902"/>
      <c r="X226" s="902"/>
      <c r="Y226" s="904"/>
      <c r="Z226" s="902"/>
      <c r="AA226" s="911"/>
      <c r="AB226" s="904"/>
      <c r="AD226" s="904"/>
      <c r="AE226" s="904"/>
      <c r="AG226" s="902"/>
      <c r="AH226" s="902"/>
      <c r="AI226" s="904"/>
      <c r="AK226" s="902"/>
      <c r="AL226" s="904"/>
    </row>
    <row r="227" ht="20.25" customHeight="1">
      <c r="A227" s="895"/>
      <c r="B227" s="895"/>
      <c r="F227" s="904"/>
      <c r="G227" s="902"/>
      <c r="H227" s="904"/>
      <c r="L227" s="902"/>
      <c r="M227" s="902"/>
      <c r="N227" s="910"/>
      <c r="P227" s="904"/>
      <c r="R227" s="902"/>
      <c r="S227" s="902"/>
      <c r="T227" s="904"/>
      <c r="U227" s="904"/>
      <c r="W227" s="902"/>
      <c r="X227" s="902"/>
      <c r="Y227" s="904"/>
      <c r="Z227" s="902"/>
      <c r="AA227" s="911"/>
      <c r="AB227" s="904"/>
      <c r="AD227" s="904"/>
      <c r="AE227" s="904"/>
      <c r="AG227" s="902"/>
      <c r="AH227" s="902"/>
      <c r="AI227" s="904"/>
      <c r="AK227" s="902"/>
      <c r="AL227" s="904"/>
    </row>
    <row r="228" ht="20.25" customHeight="1">
      <c r="A228" s="895"/>
      <c r="B228" s="895"/>
      <c r="F228" s="904"/>
      <c r="G228" s="902"/>
      <c r="H228" s="904"/>
      <c r="L228" s="902"/>
      <c r="M228" s="902"/>
      <c r="N228" s="910"/>
      <c r="P228" s="904"/>
      <c r="R228" s="902"/>
      <c r="S228" s="902"/>
      <c r="T228" s="904"/>
      <c r="U228" s="904"/>
      <c r="W228" s="902"/>
      <c r="X228" s="902"/>
      <c r="Y228" s="904"/>
      <c r="Z228" s="902"/>
      <c r="AA228" s="911"/>
      <c r="AB228" s="904"/>
      <c r="AD228" s="904"/>
      <c r="AE228" s="904"/>
      <c r="AG228" s="902"/>
      <c r="AH228" s="902"/>
      <c r="AI228" s="904"/>
      <c r="AK228" s="902"/>
      <c r="AL228" s="904"/>
    </row>
    <row r="229" ht="20.25" customHeight="1">
      <c r="A229" s="895"/>
      <c r="B229" s="895"/>
      <c r="F229" s="904"/>
      <c r="G229" s="902"/>
      <c r="H229" s="904"/>
      <c r="L229" s="902"/>
      <c r="M229" s="902"/>
      <c r="N229" s="910"/>
      <c r="P229" s="904"/>
      <c r="R229" s="902"/>
      <c r="S229" s="902"/>
      <c r="T229" s="904"/>
      <c r="U229" s="904"/>
      <c r="W229" s="902"/>
      <c r="X229" s="902"/>
      <c r="Y229" s="904"/>
      <c r="Z229" s="902"/>
      <c r="AA229" s="911"/>
      <c r="AB229" s="904"/>
      <c r="AD229" s="904"/>
      <c r="AE229" s="904"/>
      <c r="AG229" s="902"/>
      <c r="AH229" s="902"/>
      <c r="AI229" s="904"/>
      <c r="AK229" s="902"/>
      <c r="AL229" s="904"/>
    </row>
    <row r="230" ht="20.25" customHeight="1">
      <c r="A230" s="895"/>
      <c r="B230" s="895"/>
      <c r="F230" s="904"/>
      <c r="G230" s="902"/>
      <c r="H230" s="904"/>
      <c r="L230" s="902"/>
      <c r="M230" s="902"/>
      <c r="N230" s="910"/>
      <c r="P230" s="904"/>
      <c r="R230" s="902"/>
      <c r="S230" s="902"/>
      <c r="T230" s="904"/>
      <c r="U230" s="904"/>
      <c r="W230" s="902"/>
      <c r="X230" s="902"/>
      <c r="Y230" s="904"/>
      <c r="Z230" s="902"/>
      <c r="AA230" s="911"/>
      <c r="AB230" s="904"/>
      <c r="AD230" s="904"/>
      <c r="AE230" s="904"/>
      <c r="AG230" s="902"/>
      <c r="AH230" s="902"/>
      <c r="AI230" s="904"/>
      <c r="AK230" s="902"/>
      <c r="AL230" s="904"/>
    </row>
    <row r="231" ht="20.25" customHeight="1">
      <c r="A231" s="895"/>
      <c r="B231" s="895"/>
      <c r="F231" s="904"/>
      <c r="G231" s="902"/>
      <c r="H231" s="904"/>
      <c r="L231" s="902"/>
      <c r="M231" s="902"/>
      <c r="N231" s="910"/>
      <c r="P231" s="904"/>
      <c r="R231" s="902"/>
      <c r="S231" s="902"/>
      <c r="T231" s="904"/>
      <c r="U231" s="904"/>
      <c r="W231" s="902"/>
      <c r="X231" s="902"/>
      <c r="Y231" s="904"/>
      <c r="Z231" s="902"/>
      <c r="AA231" s="911"/>
      <c r="AB231" s="904"/>
      <c r="AD231" s="904"/>
      <c r="AE231" s="904"/>
      <c r="AG231" s="902"/>
      <c r="AH231" s="902"/>
      <c r="AI231" s="904"/>
      <c r="AK231" s="902"/>
      <c r="AL231" s="904"/>
    </row>
    <row r="232" ht="20.25" customHeight="1">
      <c r="A232" s="895"/>
      <c r="B232" s="895"/>
      <c r="F232" s="904"/>
      <c r="G232" s="902"/>
      <c r="H232" s="904"/>
      <c r="L232" s="902"/>
      <c r="M232" s="902"/>
      <c r="N232" s="910"/>
      <c r="P232" s="904"/>
      <c r="R232" s="902"/>
      <c r="S232" s="902"/>
      <c r="T232" s="904"/>
      <c r="U232" s="904"/>
      <c r="W232" s="902"/>
      <c r="X232" s="902"/>
      <c r="Y232" s="904"/>
      <c r="Z232" s="902"/>
      <c r="AA232" s="911"/>
      <c r="AB232" s="904"/>
      <c r="AD232" s="904"/>
      <c r="AE232" s="904"/>
      <c r="AG232" s="902"/>
      <c r="AH232" s="902"/>
      <c r="AI232" s="904"/>
      <c r="AK232" s="902"/>
      <c r="AL232" s="904"/>
    </row>
    <row r="233" ht="20.25" customHeight="1">
      <c r="A233" s="895"/>
      <c r="B233" s="895"/>
      <c r="F233" s="904"/>
      <c r="G233" s="902"/>
      <c r="H233" s="904"/>
      <c r="L233" s="902"/>
      <c r="M233" s="902"/>
      <c r="N233" s="910"/>
      <c r="P233" s="904"/>
      <c r="R233" s="902"/>
      <c r="S233" s="902"/>
      <c r="T233" s="904"/>
      <c r="U233" s="904"/>
      <c r="W233" s="902"/>
      <c r="X233" s="902"/>
      <c r="Y233" s="904"/>
      <c r="Z233" s="902"/>
      <c r="AA233" s="911"/>
      <c r="AB233" s="904"/>
      <c r="AD233" s="904"/>
      <c r="AE233" s="904"/>
      <c r="AG233" s="902"/>
      <c r="AH233" s="902"/>
      <c r="AI233" s="904"/>
      <c r="AK233" s="902"/>
      <c r="AL233" s="904"/>
    </row>
    <row r="234" ht="20.25" customHeight="1">
      <c r="A234" s="895"/>
      <c r="B234" s="895"/>
      <c r="F234" s="904"/>
      <c r="G234" s="902"/>
      <c r="H234" s="904"/>
      <c r="L234" s="902"/>
      <c r="M234" s="902"/>
      <c r="N234" s="910"/>
      <c r="P234" s="904"/>
      <c r="R234" s="902"/>
      <c r="S234" s="902"/>
      <c r="T234" s="904"/>
      <c r="U234" s="904"/>
      <c r="W234" s="902"/>
      <c r="X234" s="902"/>
      <c r="Y234" s="904"/>
      <c r="Z234" s="902"/>
      <c r="AA234" s="911"/>
      <c r="AB234" s="904"/>
      <c r="AD234" s="904"/>
      <c r="AE234" s="904"/>
      <c r="AG234" s="902"/>
      <c r="AH234" s="902"/>
      <c r="AI234" s="904"/>
      <c r="AK234" s="902"/>
      <c r="AL234" s="904"/>
    </row>
    <row r="235" ht="20.25" customHeight="1">
      <c r="A235" s="895"/>
      <c r="B235" s="895"/>
      <c r="F235" s="904"/>
      <c r="G235" s="902"/>
      <c r="H235" s="904"/>
      <c r="L235" s="902"/>
      <c r="M235" s="902"/>
      <c r="N235" s="910"/>
      <c r="P235" s="904"/>
      <c r="R235" s="902"/>
      <c r="S235" s="902"/>
      <c r="T235" s="904"/>
      <c r="U235" s="904"/>
      <c r="W235" s="902"/>
      <c r="X235" s="902"/>
      <c r="Y235" s="904"/>
      <c r="Z235" s="902"/>
      <c r="AA235" s="911"/>
      <c r="AB235" s="904"/>
      <c r="AD235" s="904"/>
      <c r="AE235" s="904"/>
      <c r="AG235" s="902"/>
      <c r="AH235" s="902"/>
      <c r="AI235" s="904"/>
      <c r="AK235" s="902"/>
      <c r="AL235" s="904"/>
    </row>
    <row r="236" ht="20.25" customHeight="1">
      <c r="A236" s="895"/>
      <c r="B236" s="895"/>
      <c r="F236" s="904"/>
      <c r="G236" s="902"/>
      <c r="H236" s="904"/>
      <c r="L236" s="902"/>
      <c r="M236" s="902"/>
      <c r="N236" s="910"/>
      <c r="P236" s="904"/>
      <c r="R236" s="902"/>
      <c r="S236" s="902"/>
      <c r="T236" s="904"/>
      <c r="U236" s="904"/>
      <c r="W236" s="902"/>
      <c r="X236" s="902"/>
      <c r="Y236" s="904"/>
      <c r="Z236" s="902"/>
      <c r="AA236" s="911"/>
      <c r="AB236" s="904"/>
      <c r="AD236" s="904"/>
      <c r="AE236" s="904"/>
      <c r="AG236" s="902"/>
      <c r="AH236" s="902"/>
      <c r="AI236" s="904"/>
      <c r="AK236" s="902"/>
      <c r="AL236" s="904"/>
    </row>
    <row r="237" ht="20.25" customHeight="1">
      <c r="A237" s="895"/>
      <c r="B237" s="895"/>
      <c r="F237" s="904"/>
      <c r="G237" s="902"/>
      <c r="H237" s="904"/>
      <c r="L237" s="902"/>
      <c r="M237" s="902"/>
      <c r="N237" s="910"/>
      <c r="P237" s="904"/>
      <c r="R237" s="902"/>
      <c r="S237" s="902"/>
      <c r="T237" s="904"/>
      <c r="U237" s="904"/>
      <c r="W237" s="902"/>
      <c r="X237" s="902"/>
      <c r="Y237" s="904"/>
      <c r="Z237" s="902"/>
      <c r="AA237" s="911"/>
      <c r="AB237" s="904"/>
      <c r="AD237" s="904"/>
      <c r="AE237" s="904"/>
      <c r="AG237" s="902"/>
      <c r="AH237" s="902"/>
      <c r="AI237" s="904"/>
      <c r="AK237" s="902"/>
      <c r="AL237" s="904"/>
    </row>
    <row r="238" ht="20.25" customHeight="1">
      <c r="A238" s="895"/>
      <c r="B238" s="895"/>
      <c r="F238" s="904"/>
      <c r="G238" s="902"/>
      <c r="H238" s="904"/>
      <c r="L238" s="902"/>
      <c r="M238" s="902"/>
      <c r="N238" s="910"/>
      <c r="P238" s="904"/>
      <c r="R238" s="902"/>
      <c r="S238" s="902"/>
      <c r="T238" s="904"/>
      <c r="U238" s="904"/>
      <c r="W238" s="902"/>
      <c r="X238" s="902"/>
      <c r="Y238" s="904"/>
      <c r="Z238" s="902"/>
      <c r="AA238" s="911"/>
      <c r="AB238" s="904"/>
      <c r="AD238" s="904"/>
      <c r="AE238" s="904"/>
      <c r="AG238" s="902"/>
      <c r="AH238" s="902"/>
      <c r="AI238" s="904"/>
      <c r="AK238" s="902"/>
      <c r="AL238" s="904"/>
    </row>
    <row r="239" ht="20.25" customHeight="1">
      <c r="A239" s="895"/>
      <c r="B239" s="895"/>
      <c r="F239" s="904"/>
      <c r="G239" s="902"/>
      <c r="H239" s="904"/>
      <c r="L239" s="902"/>
      <c r="M239" s="902"/>
      <c r="N239" s="910"/>
      <c r="P239" s="904"/>
      <c r="R239" s="902"/>
      <c r="S239" s="902"/>
      <c r="T239" s="904"/>
      <c r="U239" s="904"/>
      <c r="W239" s="902"/>
      <c r="X239" s="902"/>
      <c r="Y239" s="904"/>
      <c r="Z239" s="902"/>
      <c r="AA239" s="911"/>
      <c r="AB239" s="904"/>
      <c r="AD239" s="904"/>
      <c r="AE239" s="904"/>
      <c r="AG239" s="902"/>
      <c r="AH239" s="902"/>
      <c r="AI239" s="904"/>
      <c r="AK239" s="902"/>
      <c r="AL239" s="904"/>
    </row>
    <row r="240" ht="20.25" customHeight="1">
      <c r="A240" s="895"/>
      <c r="B240" s="895"/>
      <c r="F240" s="904"/>
      <c r="G240" s="902"/>
      <c r="H240" s="904"/>
      <c r="L240" s="902"/>
      <c r="M240" s="902"/>
      <c r="N240" s="910"/>
      <c r="P240" s="904"/>
      <c r="R240" s="902"/>
      <c r="S240" s="902"/>
      <c r="T240" s="904"/>
      <c r="U240" s="904"/>
      <c r="W240" s="902"/>
      <c r="X240" s="902"/>
      <c r="Y240" s="904"/>
      <c r="Z240" s="902"/>
      <c r="AA240" s="911"/>
      <c r="AB240" s="904"/>
      <c r="AD240" s="904"/>
      <c r="AE240" s="904"/>
      <c r="AG240" s="902"/>
      <c r="AH240" s="902"/>
      <c r="AI240" s="904"/>
      <c r="AK240" s="902"/>
      <c r="AL240" s="904"/>
    </row>
    <row r="241" ht="20.25" customHeight="1">
      <c r="A241" s="895"/>
      <c r="B241" s="895"/>
      <c r="F241" s="904"/>
      <c r="G241" s="902"/>
      <c r="H241" s="904"/>
      <c r="L241" s="902"/>
      <c r="M241" s="902"/>
      <c r="N241" s="910"/>
      <c r="P241" s="904"/>
      <c r="R241" s="902"/>
      <c r="S241" s="902"/>
      <c r="T241" s="904"/>
      <c r="U241" s="904"/>
      <c r="W241" s="902"/>
      <c r="X241" s="902"/>
      <c r="Y241" s="904"/>
      <c r="Z241" s="902"/>
      <c r="AA241" s="911"/>
      <c r="AB241" s="904"/>
      <c r="AD241" s="904"/>
      <c r="AE241" s="904"/>
      <c r="AG241" s="902"/>
      <c r="AH241" s="902"/>
      <c r="AI241" s="904"/>
      <c r="AK241" s="902"/>
      <c r="AL241" s="904"/>
    </row>
    <row r="242" ht="20.25" customHeight="1">
      <c r="A242" s="895"/>
      <c r="B242" s="895"/>
      <c r="F242" s="904"/>
      <c r="G242" s="902"/>
      <c r="H242" s="904"/>
      <c r="L242" s="902"/>
      <c r="M242" s="902"/>
      <c r="N242" s="910"/>
      <c r="P242" s="904"/>
      <c r="R242" s="902"/>
      <c r="S242" s="902"/>
      <c r="T242" s="904"/>
      <c r="U242" s="904"/>
      <c r="W242" s="902"/>
      <c r="X242" s="902"/>
      <c r="Y242" s="904"/>
      <c r="Z242" s="902"/>
      <c r="AA242" s="911"/>
      <c r="AB242" s="904"/>
      <c r="AD242" s="904"/>
      <c r="AE242" s="904"/>
      <c r="AG242" s="902"/>
      <c r="AH242" s="902"/>
      <c r="AI242" s="904"/>
      <c r="AK242" s="902"/>
      <c r="AL242" s="904"/>
    </row>
    <row r="243" ht="20.25" customHeight="1">
      <c r="A243" s="895"/>
      <c r="B243" s="895"/>
      <c r="F243" s="904"/>
      <c r="G243" s="902"/>
      <c r="H243" s="904"/>
      <c r="L243" s="902"/>
      <c r="M243" s="902"/>
      <c r="N243" s="910"/>
      <c r="P243" s="904"/>
      <c r="R243" s="902"/>
      <c r="S243" s="902"/>
      <c r="T243" s="904"/>
      <c r="U243" s="904"/>
      <c r="W243" s="902"/>
      <c r="X243" s="902"/>
      <c r="Y243" s="904"/>
      <c r="Z243" s="902"/>
      <c r="AA243" s="911"/>
      <c r="AB243" s="904"/>
      <c r="AD243" s="904"/>
      <c r="AE243" s="904"/>
      <c r="AG243" s="902"/>
      <c r="AH243" s="902"/>
      <c r="AI243" s="904"/>
      <c r="AK243" s="902"/>
      <c r="AL243" s="904"/>
    </row>
    <row r="244" ht="20.25" customHeight="1">
      <c r="A244" s="895"/>
      <c r="B244" s="895"/>
      <c r="F244" s="904"/>
      <c r="G244" s="902"/>
      <c r="H244" s="904"/>
      <c r="L244" s="902"/>
      <c r="M244" s="902"/>
      <c r="N244" s="910"/>
      <c r="P244" s="904"/>
      <c r="R244" s="902"/>
      <c r="S244" s="902"/>
      <c r="T244" s="904"/>
      <c r="U244" s="904"/>
      <c r="W244" s="902"/>
      <c r="X244" s="902"/>
      <c r="Y244" s="904"/>
      <c r="Z244" s="902"/>
      <c r="AA244" s="911"/>
      <c r="AB244" s="904"/>
      <c r="AD244" s="904"/>
      <c r="AE244" s="904"/>
      <c r="AG244" s="902"/>
      <c r="AH244" s="902"/>
      <c r="AI244" s="904"/>
      <c r="AK244" s="902"/>
      <c r="AL244" s="904"/>
    </row>
    <row r="245" ht="20.25" customHeight="1">
      <c r="A245" s="895"/>
      <c r="B245" s="895"/>
      <c r="F245" s="904"/>
      <c r="G245" s="902"/>
      <c r="H245" s="904"/>
      <c r="L245" s="902"/>
      <c r="M245" s="902"/>
      <c r="N245" s="910"/>
      <c r="P245" s="904"/>
      <c r="R245" s="902"/>
      <c r="S245" s="902"/>
      <c r="T245" s="904"/>
      <c r="U245" s="904"/>
      <c r="W245" s="902"/>
      <c r="X245" s="902"/>
      <c r="Y245" s="904"/>
      <c r="Z245" s="902"/>
      <c r="AA245" s="911"/>
      <c r="AB245" s="904"/>
      <c r="AD245" s="904"/>
      <c r="AE245" s="904"/>
      <c r="AG245" s="902"/>
      <c r="AH245" s="902"/>
      <c r="AI245" s="904"/>
      <c r="AK245" s="902"/>
      <c r="AL245" s="904"/>
    </row>
    <row r="246" ht="20.25" customHeight="1">
      <c r="A246" s="895"/>
      <c r="B246" s="895"/>
      <c r="F246" s="904"/>
      <c r="G246" s="902"/>
      <c r="H246" s="904"/>
      <c r="L246" s="902"/>
      <c r="M246" s="902"/>
      <c r="N246" s="910"/>
      <c r="P246" s="904"/>
      <c r="R246" s="902"/>
      <c r="S246" s="902"/>
      <c r="T246" s="904"/>
      <c r="U246" s="904"/>
      <c r="W246" s="902"/>
      <c r="X246" s="902"/>
      <c r="Y246" s="904"/>
      <c r="Z246" s="902"/>
      <c r="AA246" s="911"/>
      <c r="AB246" s="904"/>
      <c r="AD246" s="904"/>
      <c r="AE246" s="904"/>
      <c r="AG246" s="902"/>
      <c r="AH246" s="902"/>
      <c r="AI246" s="904"/>
      <c r="AK246" s="902"/>
      <c r="AL246" s="904"/>
    </row>
    <row r="247" ht="20.25" customHeight="1">
      <c r="A247" s="895"/>
      <c r="B247" s="895"/>
      <c r="F247" s="904"/>
      <c r="G247" s="902"/>
      <c r="H247" s="904"/>
      <c r="L247" s="902"/>
      <c r="M247" s="902"/>
      <c r="N247" s="910"/>
      <c r="P247" s="904"/>
      <c r="R247" s="902"/>
      <c r="S247" s="902"/>
      <c r="T247" s="904"/>
      <c r="U247" s="904"/>
      <c r="W247" s="902"/>
      <c r="X247" s="902"/>
      <c r="Y247" s="904"/>
      <c r="Z247" s="902"/>
      <c r="AA247" s="911"/>
      <c r="AB247" s="904"/>
      <c r="AD247" s="904"/>
      <c r="AE247" s="904"/>
      <c r="AG247" s="902"/>
      <c r="AH247" s="902"/>
      <c r="AI247" s="904"/>
      <c r="AK247" s="902"/>
      <c r="AL247" s="904"/>
    </row>
    <row r="248" ht="20.25" customHeight="1">
      <c r="A248" s="895"/>
      <c r="B248" s="895"/>
      <c r="F248" s="904"/>
      <c r="G248" s="902"/>
      <c r="H248" s="904"/>
      <c r="L248" s="902"/>
      <c r="M248" s="902"/>
      <c r="N248" s="910"/>
      <c r="P248" s="904"/>
      <c r="R248" s="902"/>
      <c r="S248" s="902"/>
      <c r="T248" s="904"/>
      <c r="U248" s="904"/>
      <c r="W248" s="902"/>
      <c r="X248" s="902"/>
      <c r="Y248" s="904"/>
      <c r="Z248" s="902"/>
      <c r="AA248" s="911"/>
      <c r="AB248" s="904"/>
      <c r="AD248" s="904"/>
      <c r="AE248" s="904"/>
      <c r="AG248" s="902"/>
      <c r="AH248" s="902"/>
      <c r="AI248" s="904"/>
      <c r="AK248" s="902"/>
      <c r="AL248" s="904"/>
    </row>
    <row r="249" ht="20.25" customHeight="1">
      <c r="A249" s="895"/>
      <c r="B249" s="895"/>
      <c r="F249" s="904"/>
      <c r="G249" s="902"/>
      <c r="H249" s="904"/>
      <c r="L249" s="902"/>
      <c r="M249" s="902"/>
      <c r="N249" s="910"/>
      <c r="P249" s="904"/>
      <c r="R249" s="902"/>
      <c r="S249" s="902"/>
      <c r="T249" s="904"/>
      <c r="U249" s="904"/>
      <c r="W249" s="902"/>
      <c r="X249" s="902"/>
      <c r="Y249" s="904"/>
      <c r="Z249" s="902"/>
      <c r="AA249" s="911"/>
      <c r="AB249" s="904"/>
      <c r="AD249" s="904"/>
      <c r="AE249" s="904"/>
      <c r="AG249" s="902"/>
      <c r="AH249" s="902"/>
      <c r="AI249" s="904"/>
      <c r="AK249" s="902"/>
      <c r="AL249" s="904"/>
    </row>
    <row r="250" ht="20.25" customHeight="1">
      <c r="A250" s="895"/>
      <c r="B250" s="895"/>
      <c r="F250" s="904"/>
      <c r="G250" s="902"/>
      <c r="H250" s="904"/>
      <c r="L250" s="902"/>
      <c r="M250" s="902"/>
      <c r="N250" s="910"/>
      <c r="P250" s="904"/>
      <c r="R250" s="902"/>
      <c r="S250" s="902"/>
      <c r="T250" s="904"/>
      <c r="U250" s="904"/>
      <c r="W250" s="902"/>
      <c r="X250" s="902"/>
      <c r="Y250" s="904"/>
      <c r="Z250" s="902"/>
      <c r="AA250" s="911"/>
      <c r="AB250" s="904"/>
      <c r="AD250" s="904"/>
      <c r="AE250" s="904"/>
      <c r="AG250" s="902"/>
      <c r="AH250" s="902"/>
      <c r="AI250" s="904"/>
      <c r="AK250" s="902"/>
      <c r="AL250" s="904"/>
    </row>
    <row r="251" ht="20.25" customHeight="1">
      <c r="A251" s="895"/>
      <c r="B251" s="895"/>
      <c r="F251" s="904"/>
      <c r="G251" s="902"/>
      <c r="H251" s="904"/>
      <c r="L251" s="902"/>
      <c r="M251" s="902"/>
      <c r="N251" s="910"/>
      <c r="P251" s="904"/>
      <c r="R251" s="902"/>
      <c r="S251" s="902"/>
      <c r="T251" s="904"/>
      <c r="U251" s="904"/>
      <c r="W251" s="902"/>
      <c r="X251" s="902"/>
      <c r="Y251" s="904"/>
      <c r="Z251" s="902"/>
      <c r="AA251" s="911"/>
      <c r="AB251" s="904"/>
      <c r="AD251" s="904"/>
      <c r="AE251" s="904"/>
      <c r="AG251" s="902"/>
      <c r="AH251" s="902"/>
      <c r="AI251" s="904"/>
      <c r="AK251" s="902"/>
      <c r="AL251" s="904"/>
    </row>
    <row r="252" ht="20.25" customHeight="1">
      <c r="A252" s="895"/>
      <c r="B252" s="895"/>
      <c r="F252" s="904"/>
      <c r="G252" s="902"/>
      <c r="H252" s="904"/>
      <c r="L252" s="902"/>
      <c r="M252" s="902"/>
      <c r="N252" s="910"/>
      <c r="P252" s="904"/>
      <c r="R252" s="902"/>
      <c r="S252" s="902"/>
      <c r="T252" s="904"/>
      <c r="U252" s="904"/>
      <c r="W252" s="902"/>
      <c r="X252" s="902"/>
      <c r="Y252" s="904"/>
      <c r="Z252" s="902"/>
      <c r="AA252" s="911"/>
      <c r="AB252" s="904"/>
      <c r="AD252" s="904"/>
      <c r="AE252" s="904"/>
      <c r="AG252" s="902"/>
      <c r="AH252" s="902"/>
      <c r="AI252" s="904"/>
      <c r="AK252" s="902"/>
      <c r="AL252" s="904"/>
    </row>
    <row r="253" ht="20.25" customHeight="1">
      <c r="A253" s="895"/>
      <c r="B253" s="895"/>
      <c r="F253" s="904"/>
      <c r="G253" s="902"/>
      <c r="H253" s="904"/>
      <c r="L253" s="902"/>
      <c r="M253" s="902"/>
      <c r="N253" s="910"/>
      <c r="P253" s="904"/>
      <c r="R253" s="902"/>
      <c r="S253" s="902"/>
      <c r="T253" s="904"/>
      <c r="U253" s="904"/>
      <c r="W253" s="902"/>
      <c r="X253" s="902"/>
      <c r="Y253" s="904"/>
      <c r="Z253" s="902"/>
      <c r="AA253" s="911"/>
      <c r="AB253" s="904"/>
      <c r="AD253" s="904"/>
      <c r="AE253" s="904"/>
      <c r="AG253" s="902"/>
      <c r="AH253" s="902"/>
      <c r="AI253" s="904"/>
      <c r="AK253" s="902"/>
      <c r="AL253" s="904"/>
    </row>
    <row r="254" ht="20.25" customHeight="1">
      <c r="A254" s="895"/>
      <c r="B254" s="895"/>
      <c r="F254" s="904"/>
      <c r="G254" s="902"/>
      <c r="H254" s="904"/>
      <c r="L254" s="902"/>
      <c r="M254" s="902"/>
      <c r="N254" s="910"/>
      <c r="P254" s="904"/>
      <c r="R254" s="902"/>
      <c r="S254" s="902"/>
      <c r="T254" s="904"/>
      <c r="U254" s="904"/>
      <c r="W254" s="902"/>
      <c r="X254" s="902"/>
      <c r="Y254" s="904"/>
      <c r="Z254" s="902"/>
      <c r="AA254" s="911"/>
      <c r="AB254" s="904"/>
      <c r="AD254" s="904"/>
      <c r="AE254" s="904"/>
      <c r="AG254" s="902"/>
      <c r="AH254" s="902"/>
      <c r="AI254" s="904"/>
      <c r="AK254" s="902"/>
      <c r="AL254" s="904"/>
    </row>
    <row r="255" ht="20.25" customHeight="1">
      <c r="A255" s="895"/>
      <c r="B255" s="895"/>
      <c r="F255" s="904"/>
      <c r="G255" s="902"/>
      <c r="H255" s="904"/>
      <c r="L255" s="902"/>
      <c r="M255" s="902"/>
      <c r="N255" s="910"/>
      <c r="P255" s="904"/>
      <c r="R255" s="902"/>
      <c r="S255" s="902"/>
      <c r="T255" s="904"/>
      <c r="U255" s="904"/>
      <c r="W255" s="902"/>
      <c r="X255" s="902"/>
      <c r="Y255" s="904"/>
      <c r="Z255" s="902"/>
      <c r="AA255" s="911"/>
      <c r="AB255" s="904"/>
      <c r="AD255" s="904"/>
      <c r="AE255" s="904"/>
      <c r="AG255" s="902"/>
      <c r="AH255" s="902"/>
      <c r="AI255" s="904"/>
      <c r="AK255" s="902"/>
      <c r="AL255" s="904"/>
    </row>
    <row r="256" ht="20.25" customHeight="1">
      <c r="A256" s="895"/>
      <c r="B256" s="895"/>
      <c r="F256" s="904"/>
      <c r="G256" s="902"/>
      <c r="H256" s="904"/>
      <c r="L256" s="902"/>
      <c r="M256" s="902"/>
      <c r="N256" s="910"/>
      <c r="P256" s="904"/>
      <c r="R256" s="902"/>
      <c r="S256" s="902"/>
      <c r="T256" s="904"/>
      <c r="U256" s="904"/>
      <c r="W256" s="902"/>
      <c r="X256" s="902"/>
      <c r="Y256" s="904"/>
      <c r="Z256" s="902"/>
      <c r="AA256" s="911"/>
      <c r="AB256" s="904"/>
      <c r="AD256" s="904"/>
      <c r="AE256" s="904"/>
      <c r="AG256" s="902"/>
      <c r="AH256" s="902"/>
      <c r="AI256" s="904"/>
      <c r="AK256" s="902"/>
      <c r="AL256" s="904"/>
    </row>
    <row r="257" ht="20.25" customHeight="1">
      <c r="A257" s="895"/>
      <c r="B257" s="895"/>
      <c r="F257" s="904"/>
      <c r="G257" s="902"/>
      <c r="H257" s="904"/>
      <c r="L257" s="902"/>
      <c r="M257" s="902"/>
      <c r="N257" s="910"/>
      <c r="P257" s="904"/>
      <c r="R257" s="902"/>
      <c r="S257" s="902"/>
      <c r="T257" s="904"/>
      <c r="U257" s="904"/>
      <c r="W257" s="902"/>
      <c r="X257" s="902"/>
      <c r="Y257" s="904"/>
      <c r="Z257" s="902"/>
      <c r="AA257" s="911"/>
      <c r="AB257" s="904"/>
      <c r="AD257" s="904"/>
      <c r="AE257" s="904"/>
      <c r="AG257" s="902"/>
      <c r="AH257" s="902"/>
      <c r="AI257" s="904"/>
      <c r="AK257" s="902"/>
      <c r="AL257" s="904"/>
    </row>
    <row r="258" ht="20.25" customHeight="1">
      <c r="A258" s="895"/>
      <c r="B258" s="895"/>
      <c r="F258" s="904"/>
      <c r="G258" s="902"/>
      <c r="H258" s="904"/>
      <c r="L258" s="902"/>
      <c r="M258" s="902"/>
      <c r="N258" s="910"/>
      <c r="P258" s="904"/>
      <c r="R258" s="902"/>
      <c r="S258" s="902"/>
      <c r="T258" s="904"/>
      <c r="U258" s="904"/>
      <c r="W258" s="902"/>
      <c r="X258" s="902"/>
      <c r="Y258" s="904"/>
      <c r="Z258" s="902"/>
      <c r="AA258" s="911"/>
      <c r="AB258" s="904"/>
      <c r="AD258" s="904"/>
      <c r="AE258" s="904"/>
      <c r="AG258" s="902"/>
      <c r="AH258" s="902"/>
      <c r="AI258" s="904"/>
      <c r="AK258" s="902"/>
      <c r="AL258" s="904"/>
    </row>
    <row r="259" ht="20.25" customHeight="1">
      <c r="A259" s="895"/>
      <c r="B259" s="895"/>
      <c r="F259" s="904"/>
      <c r="G259" s="902"/>
      <c r="H259" s="904"/>
      <c r="L259" s="902"/>
      <c r="M259" s="902"/>
      <c r="N259" s="910"/>
      <c r="P259" s="904"/>
      <c r="R259" s="902"/>
      <c r="S259" s="902"/>
      <c r="T259" s="904"/>
      <c r="U259" s="904"/>
      <c r="W259" s="902"/>
      <c r="X259" s="902"/>
      <c r="Y259" s="904"/>
      <c r="Z259" s="902"/>
      <c r="AA259" s="911"/>
      <c r="AB259" s="904"/>
      <c r="AD259" s="904"/>
      <c r="AE259" s="904"/>
      <c r="AG259" s="902"/>
      <c r="AH259" s="902"/>
      <c r="AI259" s="904"/>
      <c r="AK259" s="902"/>
      <c r="AL259" s="904"/>
    </row>
    <row r="260" ht="20.25" customHeight="1">
      <c r="A260" s="895"/>
      <c r="B260" s="895"/>
      <c r="F260" s="904"/>
      <c r="G260" s="902"/>
      <c r="H260" s="904"/>
      <c r="L260" s="902"/>
      <c r="M260" s="902"/>
      <c r="N260" s="910"/>
      <c r="P260" s="904"/>
      <c r="R260" s="902"/>
      <c r="S260" s="902"/>
      <c r="T260" s="904"/>
      <c r="U260" s="904"/>
      <c r="W260" s="902"/>
      <c r="X260" s="902"/>
      <c r="Y260" s="904"/>
      <c r="Z260" s="902"/>
      <c r="AA260" s="911"/>
      <c r="AB260" s="904"/>
      <c r="AD260" s="904"/>
      <c r="AE260" s="904"/>
      <c r="AG260" s="902"/>
      <c r="AH260" s="902"/>
      <c r="AI260" s="904"/>
      <c r="AK260" s="902"/>
      <c r="AL260" s="904"/>
    </row>
    <row r="261" ht="20.25" customHeight="1">
      <c r="A261" s="895"/>
      <c r="B261" s="895"/>
      <c r="F261" s="904"/>
      <c r="G261" s="902"/>
      <c r="H261" s="904"/>
      <c r="L261" s="902"/>
      <c r="M261" s="902"/>
      <c r="N261" s="910"/>
      <c r="P261" s="904"/>
      <c r="R261" s="902"/>
      <c r="S261" s="902"/>
      <c r="T261" s="904"/>
      <c r="U261" s="904"/>
      <c r="W261" s="902"/>
      <c r="X261" s="902"/>
      <c r="Y261" s="904"/>
      <c r="Z261" s="902"/>
      <c r="AA261" s="911"/>
      <c r="AB261" s="904"/>
      <c r="AD261" s="904"/>
      <c r="AE261" s="904"/>
      <c r="AG261" s="902"/>
      <c r="AH261" s="902"/>
      <c r="AI261" s="904"/>
      <c r="AK261" s="902"/>
      <c r="AL261" s="904"/>
    </row>
    <row r="262" ht="20.25" customHeight="1">
      <c r="A262" s="895"/>
      <c r="B262" s="895"/>
      <c r="F262" s="904"/>
      <c r="G262" s="902"/>
      <c r="H262" s="904"/>
      <c r="L262" s="902"/>
      <c r="M262" s="902"/>
      <c r="N262" s="910"/>
      <c r="P262" s="904"/>
      <c r="R262" s="902"/>
      <c r="S262" s="902"/>
      <c r="T262" s="904"/>
      <c r="U262" s="904"/>
      <c r="W262" s="902"/>
      <c r="X262" s="902"/>
      <c r="Y262" s="904"/>
      <c r="Z262" s="902"/>
      <c r="AA262" s="911"/>
      <c r="AB262" s="904"/>
      <c r="AD262" s="904"/>
      <c r="AE262" s="904"/>
      <c r="AG262" s="902"/>
      <c r="AH262" s="902"/>
      <c r="AI262" s="904"/>
      <c r="AK262" s="902"/>
      <c r="AL262" s="904"/>
    </row>
    <row r="263" ht="20.25" customHeight="1">
      <c r="A263" s="895"/>
      <c r="B263" s="895"/>
      <c r="F263" s="904"/>
      <c r="G263" s="902"/>
      <c r="H263" s="904"/>
      <c r="L263" s="902"/>
      <c r="M263" s="902"/>
      <c r="N263" s="910"/>
      <c r="P263" s="904"/>
      <c r="R263" s="902"/>
      <c r="S263" s="902"/>
      <c r="T263" s="904"/>
      <c r="U263" s="904"/>
      <c r="W263" s="902"/>
      <c r="X263" s="902"/>
      <c r="Y263" s="904"/>
      <c r="Z263" s="902"/>
      <c r="AA263" s="911"/>
      <c r="AB263" s="904"/>
      <c r="AD263" s="904"/>
      <c r="AE263" s="904"/>
      <c r="AG263" s="902"/>
      <c r="AH263" s="902"/>
      <c r="AI263" s="904"/>
      <c r="AK263" s="902"/>
      <c r="AL263" s="904"/>
    </row>
    <row r="264" ht="20.25" customHeight="1">
      <c r="A264" s="895"/>
      <c r="B264" s="895"/>
      <c r="F264" s="904"/>
      <c r="G264" s="902"/>
      <c r="H264" s="904"/>
      <c r="L264" s="902"/>
      <c r="M264" s="902"/>
      <c r="N264" s="910"/>
      <c r="P264" s="904"/>
      <c r="R264" s="902"/>
      <c r="S264" s="902"/>
      <c r="T264" s="904"/>
      <c r="U264" s="904"/>
      <c r="W264" s="902"/>
      <c r="X264" s="902"/>
      <c r="Y264" s="904"/>
      <c r="Z264" s="902"/>
      <c r="AA264" s="911"/>
      <c r="AB264" s="904"/>
      <c r="AD264" s="904"/>
      <c r="AE264" s="904"/>
      <c r="AG264" s="902"/>
      <c r="AH264" s="902"/>
      <c r="AI264" s="904"/>
      <c r="AK264" s="902"/>
      <c r="AL264" s="904"/>
    </row>
    <row r="265" ht="20.25" customHeight="1">
      <c r="A265" s="895"/>
      <c r="B265" s="895"/>
      <c r="F265" s="904"/>
      <c r="G265" s="902"/>
      <c r="H265" s="904"/>
      <c r="L265" s="902"/>
      <c r="M265" s="902"/>
      <c r="N265" s="910"/>
      <c r="P265" s="904"/>
      <c r="R265" s="902"/>
      <c r="S265" s="902"/>
      <c r="T265" s="904"/>
      <c r="U265" s="904"/>
      <c r="W265" s="902"/>
      <c r="X265" s="902"/>
      <c r="Y265" s="904"/>
      <c r="Z265" s="902"/>
      <c r="AA265" s="911"/>
      <c r="AB265" s="904"/>
      <c r="AD265" s="904"/>
      <c r="AE265" s="904"/>
      <c r="AG265" s="902"/>
      <c r="AH265" s="902"/>
      <c r="AI265" s="904"/>
      <c r="AK265" s="902"/>
      <c r="AL265" s="904"/>
    </row>
    <row r="266" ht="20.25" customHeight="1">
      <c r="A266" s="895"/>
      <c r="B266" s="895"/>
      <c r="F266" s="904"/>
      <c r="G266" s="902"/>
      <c r="H266" s="904"/>
      <c r="L266" s="902"/>
      <c r="M266" s="902"/>
      <c r="N266" s="910"/>
      <c r="P266" s="904"/>
      <c r="R266" s="902"/>
      <c r="S266" s="902"/>
      <c r="T266" s="904"/>
      <c r="U266" s="904"/>
      <c r="W266" s="902"/>
      <c r="X266" s="902"/>
      <c r="Y266" s="904"/>
      <c r="Z266" s="902"/>
      <c r="AA266" s="911"/>
      <c r="AB266" s="904"/>
      <c r="AD266" s="904"/>
      <c r="AE266" s="904"/>
      <c r="AG266" s="902"/>
      <c r="AH266" s="902"/>
      <c r="AI266" s="904"/>
      <c r="AK266" s="902"/>
      <c r="AL266" s="904"/>
    </row>
    <row r="267" ht="20.25" customHeight="1">
      <c r="A267" s="895"/>
      <c r="B267" s="895"/>
      <c r="F267" s="904"/>
      <c r="G267" s="902"/>
      <c r="H267" s="904"/>
      <c r="L267" s="902"/>
      <c r="M267" s="902"/>
      <c r="N267" s="910"/>
      <c r="P267" s="904"/>
      <c r="R267" s="902"/>
      <c r="S267" s="902"/>
      <c r="T267" s="904"/>
      <c r="U267" s="904"/>
      <c r="W267" s="902"/>
      <c r="X267" s="902"/>
      <c r="Y267" s="904"/>
      <c r="Z267" s="902"/>
      <c r="AA267" s="911"/>
      <c r="AB267" s="904"/>
      <c r="AD267" s="904"/>
      <c r="AE267" s="904"/>
      <c r="AG267" s="902"/>
      <c r="AH267" s="902"/>
      <c r="AI267" s="904"/>
      <c r="AK267" s="902"/>
      <c r="AL267" s="904"/>
    </row>
    <row r="268" ht="20.25" customHeight="1">
      <c r="A268" s="895"/>
      <c r="B268" s="895"/>
      <c r="F268" s="904"/>
      <c r="G268" s="902"/>
      <c r="H268" s="904"/>
      <c r="L268" s="902"/>
      <c r="M268" s="902"/>
      <c r="N268" s="910"/>
      <c r="P268" s="904"/>
      <c r="R268" s="902"/>
      <c r="S268" s="902"/>
      <c r="T268" s="904"/>
      <c r="U268" s="904"/>
      <c r="W268" s="902"/>
      <c r="X268" s="902"/>
      <c r="Y268" s="904"/>
      <c r="Z268" s="902"/>
      <c r="AA268" s="911"/>
      <c r="AB268" s="904"/>
      <c r="AD268" s="904"/>
      <c r="AE268" s="904"/>
      <c r="AG268" s="902"/>
      <c r="AH268" s="902"/>
      <c r="AI268" s="904"/>
      <c r="AK268" s="902"/>
      <c r="AL268" s="904"/>
    </row>
    <row r="269" ht="20.25" customHeight="1">
      <c r="A269" s="895"/>
      <c r="B269" s="895"/>
      <c r="F269" s="904"/>
      <c r="G269" s="902"/>
      <c r="H269" s="904"/>
      <c r="L269" s="902"/>
      <c r="M269" s="902"/>
      <c r="N269" s="910"/>
      <c r="P269" s="904"/>
      <c r="R269" s="902"/>
      <c r="S269" s="902"/>
      <c r="T269" s="904"/>
      <c r="U269" s="904"/>
      <c r="W269" s="902"/>
      <c r="X269" s="902"/>
      <c r="Y269" s="904"/>
      <c r="Z269" s="902"/>
      <c r="AA269" s="911"/>
      <c r="AB269" s="904"/>
      <c r="AD269" s="904"/>
      <c r="AE269" s="904"/>
      <c r="AG269" s="902"/>
      <c r="AH269" s="902"/>
      <c r="AI269" s="904"/>
      <c r="AK269" s="902"/>
      <c r="AL269" s="904"/>
    </row>
    <row r="270" ht="20.25" customHeight="1">
      <c r="A270" s="895"/>
      <c r="B270" s="895"/>
      <c r="F270" s="904"/>
      <c r="G270" s="902"/>
      <c r="H270" s="904"/>
      <c r="L270" s="902"/>
      <c r="M270" s="902"/>
      <c r="N270" s="910"/>
      <c r="P270" s="904"/>
      <c r="R270" s="902"/>
      <c r="S270" s="902"/>
      <c r="T270" s="904"/>
      <c r="U270" s="904"/>
      <c r="W270" s="902"/>
      <c r="X270" s="902"/>
      <c r="Y270" s="904"/>
      <c r="Z270" s="902"/>
      <c r="AA270" s="911"/>
      <c r="AB270" s="904"/>
      <c r="AD270" s="904"/>
      <c r="AE270" s="904"/>
      <c r="AG270" s="902"/>
      <c r="AH270" s="902"/>
      <c r="AI270" s="904"/>
      <c r="AK270" s="902"/>
      <c r="AL270" s="904"/>
    </row>
    <row r="271" ht="20.25" customHeight="1">
      <c r="A271" s="895"/>
      <c r="B271" s="895"/>
      <c r="F271" s="904"/>
      <c r="G271" s="902"/>
      <c r="H271" s="904"/>
      <c r="L271" s="902"/>
      <c r="M271" s="902"/>
      <c r="N271" s="910"/>
      <c r="P271" s="904"/>
      <c r="R271" s="902"/>
      <c r="S271" s="902"/>
      <c r="T271" s="904"/>
      <c r="U271" s="904"/>
      <c r="W271" s="902"/>
      <c r="X271" s="902"/>
      <c r="Y271" s="904"/>
      <c r="Z271" s="902"/>
      <c r="AA271" s="911"/>
      <c r="AB271" s="904"/>
      <c r="AD271" s="904"/>
      <c r="AE271" s="904"/>
      <c r="AG271" s="902"/>
      <c r="AH271" s="902"/>
      <c r="AI271" s="904"/>
      <c r="AK271" s="902"/>
      <c r="AL271" s="904"/>
    </row>
    <row r="272" ht="20.25" customHeight="1">
      <c r="A272" s="895"/>
      <c r="B272" s="895"/>
      <c r="F272" s="904"/>
      <c r="G272" s="902"/>
      <c r="H272" s="904"/>
      <c r="L272" s="902"/>
      <c r="M272" s="902"/>
      <c r="N272" s="910"/>
      <c r="P272" s="904"/>
      <c r="R272" s="902"/>
      <c r="S272" s="902"/>
      <c r="T272" s="904"/>
      <c r="U272" s="904"/>
      <c r="W272" s="902"/>
      <c r="X272" s="902"/>
      <c r="Y272" s="904"/>
      <c r="Z272" s="902"/>
      <c r="AA272" s="911"/>
      <c r="AB272" s="904"/>
      <c r="AD272" s="904"/>
      <c r="AE272" s="904"/>
      <c r="AG272" s="902"/>
      <c r="AH272" s="902"/>
      <c r="AI272" s="904"/>
      <c r="AK272" s="902"/>
      <c r="AL272" s="904"/>
    </row>
    <row r="273" ht="20.25" customHeight="1">
      <c r="A273" s="895"/>
      <c r="B273" s="895"/>
      <c r="F273" s="904"/>
      <c r="G273" s="902"/>
      <c r="H273" s="904"/>
      <c r="L273" s="902"/>
      <c r="M273" s="902"/>
      <c r="N273" s="910"/>
      <c r="P273" s="904"/>
      <c r="R273" s="902"/>
      <c r="S273" s="902"/>
      <c r="T273" s="904"/>
      <c r="U273" s="904"/>
      <c r="W273" s="902"/>
      <c r="X273" s="902"/>
      <c r="Y273" s="904"/>
      <c r="Z273" s="902"/>
      <c r="AA273" s="911"/>
      <c r="AB273" s="904"/>
      <c r="AD273" s="904"/>
      <c r="AE273" s="904"/>
      <c r="AG273" s="902"/>
      <c r="AH273" s="902"/>
      <c r="AI273" s="904"/>
      <c r="AK273" s="902"/>
      <c r="AL273" s="904"/>
    </row>
    <row r="274" ht="20.25" customHeight="1">
      <c r="A274" s="895"/>
      <c r="B274" s="895"/>
      <c r="F274" s="904"/>
      <c r="G274" s="902"/>
      <c r="H274" s="904"/>
      <c r="L274" s="902"/>
      <c r="M274" s="902"/>
      <c r="N274" s="910"/>
      <c r="P274" s="904"/>
      <c r="R274" s="902"/>
      <c r="S274" s="902"/>
      <c r="T274" s="904"/>
      <c r="U274" s="904"/>
      <c r="W274" s="902"/>
      <c r="X274" s="902"/>
      <c r="Y274" s="904"/>
      <c r="Z274" s="902"/>
      <c r="AA274" s="911"/>
      <c r="AB274" s="904"/>
      <c r="AD274" s="904"/>
      <c r="AE274" s="904"/>
      <c r="AG274" s="902"/>
      <c r="AH274" s="902"/>
      <c r="AI274" s="904"/>
      <c r="AK274" s="902"/>
      <c r="AL274" s="904"/>
    </row>
    <row r="275" ht="20.25" customHeight="1">
      <c r="A275" s="895"/>
      <c r="B275" s="895"/>
      <c r="F275" s="904"/>
      <c r="G275" s="902"/>
      <c r="H275" s="904"/>
      <c r="L275" s="902"/>
      <c r="M275" s="902"/>
      <c r="N275" s="910"/>
      <c r="P275" s="904"/>
      <c r="R275" s="902"/>
      <c r="S275" s="902"/>
      <c r="T275" s="904"/>
      <c r="U275" s="904"/>
      <c r="W275" s="902"/>
      <c r="X275" s="902"/>
      <c r="Y275" s="904"/>
      <c r="Z275" s="902"/>
      <c r="AA275" s="911"/>
      <c r="AB275" s="904"/>
      <c r="AD275" s="904"/>
      <c r="AE275" s="904"/>
      <c r="AG275" s="902"/>
      <c r="AH275" s="902"/>
      <c r="AI275" s="904"/>
      <c r="AK275" s="902"/>
      <c r="AL275" s="904"/>
    </row>
    <row r="276" ht="20.25" customHeight="1">
      <c r="A276" s="895"/>
      <c r="B276" s="895"/>
      <c r="F276" s="904"/>
      <c r="G276" s="902"/>
      <c r="H276" s="904"/>
      <c r="L276" s="902"/>
      <c r="M276" s="902"/>
      <c r="N276" s="910"/>
      <c r="P276" s="904"/>
      <c r="R276" s="902"/>
      <c r="S276" s="902"/>
      <c r="T276" s="904"/>
      <c r="U276" s="904"/>
      <c r="W276" s="902"/>
      <c r="X276" s="902"/>
      <c r="Y276" s="904"/>
      <c r="Z276" s="902"/>
      <c r="AA276" s="911"/>
      <c r="AB276" s="904"/>
      <c r="AD276" s="904"/>
      <c r="AE276" s="904"/>
      <c r="AG276" s="902"/>
      <c r="AH276" s="902"/>
      <c r="AI276" s="904"/>
      <c r="AK276" s="902"/>
      <c r="AL276" s="904"/>
    </row>
    <row r="277" ht="20.25" customHeight="1">
      <c r="A277" s="895"/>
      <c r="B277" s="895"/>
      <c r="F277" s="904"/>
      <c r="G277" s="902"/>
      <c r="H277" s="904"/>
      <c r="L277" s="902"/>
      <c r="M277" s="902"/>
      <c r="N277" s="910"/>
      <c r="P277" s="904"/>
      <c r="R277" s="902"/>
      <c r="S277" s="902"/>
      <c r="T277" s="904"/>
      <c r="U277" s="904"/>
      <c r="W277" s="902"/>
      <c r="X277" s="902"/>
      <c r="Y277" s="904"/>
      <c r="Z277" s="902"/>
      <c r="AA277" s="911"/>
      <c r="AB277" s="904"/>
      <c r="AD277" s="904"/>
      <c r="AE277" s="904"/>
      <c r="AG277" s="902"/>
      <c r="AH277" s="902"/>
      <c r="AI277" s="904"/>
      <c r="AK277" s="902"/>
      <c r="AL277" s="904"/>
    </row>
    <row r="278" ht="20.25" customHeight="1">
      <c r="A278" s="895"/>
      <c r="B278" s="895"/>
      <c r="F278" s="904"/>
      <c r="G278" s="902"/>
      <c r="H278" s="904"/>
      <c r="L278" s="902"/>
      <c r="M278" s="902"/>
      <c r="N278" s="910"/>
      <c r="P278" s="904"/>
      <c r="R278" s="902"/>
      <c r="S278" s="902"/>
      <c r="T278" s="904"/>
      <c r="U278" s="904"/>
      <c r="W278" s="902"/>
      <c r="X278" s="902"/>
      <c r="Y278" s="904"/>
      <c r="Z278" s="902"/>
      <c r="AA278" s="911"/>
      <c r="AB278" s="904"/>
      <c r="AD278" s="904"/>
      <c r="AE278" s="904"/>
      <c r="AG278" s="902"/>
      <c r="AH278" s="902"/>
      <c r="AI278" s="904"/>
      <c r="AK278" s="902"/>
      <c r="AL278" s="904"/>
    </row>
    <row r="279" ht="20.25" customHeight="1">
      <c r="A279" s="895"/>
      <c r="B279" s="895"/>
      <c r="F279" s="904"/>
      <c r="G279" s="902"/>
      <c r="H279" s="904"/>
      <c r="L279" s="902"/>
      <c r="M279" s="902"/>
      <c r="N279" s="910"/>
      <c r="P279" s="904"/>
      <c r="R279" s="902"/>
      <c r="S279" s="902"/>
      <c r="T279" s="904"/>
      <c r="U279" s="904"/>
      <c r="W279" s="902"/>
      <c r="X279" s="902"/>
      <c r="Y279" s="904"/>
      <c r="Z279" s="902"/>
      <c r="AA279" s="911"/>
      <c r="AB279" s="904"/>
      <c r="AD279" s="904"/>
      <c r="AE279" s="904"/>
      <c r="AG279" s="902"/>
      <c r="AH279" s="902"/>
      <c r="AI279" s="904"/>
      <c r="AK279" s="902"/>
      <c r="AL279" s="904"/>
    </row>
    <row r="280" ht="20.25" customHeight="1">
      <c r="A280" s="895"/>
      <c r="B280" s="895"/>
      <c r="F280" s="904"/>
      <c r="G280" s="902"/>
      <c r="H280" s="904"/>
      <c r="L280" s="902"/>
      <c r="M280" s="902"/>
      <c r="N280" s="910"/>
      <c r="P280" s="904"/>
      <c r="R280" s="902"/>
      <c r="S280" s="902"/>
      <c r="T280" s="904"/>
      <c r="U280" s="904"/>
      <c r="W280" s="902"/>
      <c r="X280" s="902"/>
      <c r="Y280" s="904"/>
      <c r="Z280" s="902"/>
      <c r="AA280" s="911"/>
      <c r="AB280" s="904"/>
      <c r="AD280" s="904"/>
      <c r="AE280" s="904"/>
      <c r="AG280" s="902"/>
      <c r="AH280" s="902"/>
      <c r="AI280" s="904"/>
      <c r="AK280" s="902"/>
      <c r="AL280" s="904"/>
    </row>
    <row r="281" ht="20.25" customHeight="1">
      <c r="A281" s="895"/>
      <c r="B281" s="895"/>
      <c r="F281" s="904"/>
      <c r="G281" s="902"/>
      <c r="H281" s="904"/>
      <c r="L281" s="902"/>
      <c r="M281" s="902"/>
      <c r="N281" s="910"/>
      <c r="P281" s="904"/>
      <c r="R281" s="902"/>
      <c r="S281" s="902"/>
      <c r="T281" s="904"/>
      <c r="U281" s="904"/>
      <c r="W281" s="902"/>
      <c r="X281" s="902"/>
      <c r="Y281" s="904"/>
      <c r="Z281" s="902"/>
      <c r="AA281" s="911"/>
      <c r="AB281" s="904"/>
      <c r="AD281" s="904"/>
      <c r="AE281" s="904"/>
      <c r="AG281" s="902"/>
      <c r="AH281" s="902"/>
      <c r="AI281" s="904"/>
      <c r="AK281" s="902"/>
      <c r="AL281" s="904"/>
    </row>
    <row r="282" ht="20.25" customHeight="1">
      <c r="A282" s="895"/>
      <c r="B282" s="895"/>
      <c r="F282" s="904"/>
      <c r="G282" s="902"/>
      <c r="H282" s="904"/>
      <c r="L282" s="902"/>
      <c r="M282" s="902"/>
      <c r="N282" s="910"/>
      <c r="P282" s="904"/>
      <c r="R282" s="902"/>
      <c r="S282" s="902"/>
      <c r="T282" s="904"/>
      <c r="U282" s="904"/>
      <c r="W282" s="902"/>
      <c r="X282" s="902"/>
      <c r="Y282" s="904"/>
      <c r="Z282" s="902"/>
      <c r="AA282" s="911"/>
      <c r="AB282" s="904"/>
      <c r="AD282" s="904"/>
      <c r="AE282" s="904"/>
      <c r="AG282" s="902"/>
      <c r="AH282" s="902"/>
      <c r="AI282" s="904"/>
      <c r="AK282" s="902"/>
      <c r="AL282" s="904"/>
    </row>
    <row r="283" ht="20.25" customHeight="1">
      <c r="A283" s="895"/>
      <c r="B283" s="895"/>
      <c r="F283" s="904"/>
      <c r="G283" s="902"/>
      <c r="H283" s="904"/>
      <c r="L283" s="902"/>
      <c r="M283" s="902"/>
      <c r="N283" s="910"/>
      <c r="P283" s="904"/>
      <c r="R283" s="902"/>
      <c r="S283" s="902"/>
      <c r="T283" s="904"/>
      <c r="U283" s="904"/>
      <c r="W283" s="902"/>
      <c r="X283" s="902"/>
      <c r="Y283" s="904"/>
      <c r="Z283" s="902"/>
      <c r="AA283" s="911"/>
      <c r="AB283" s="904"/>
      <c r="AD283" s="904"/>
      <c r="AE283" s="904"/>
      <c r="AG283" s="902"/>
      <c r="AH283" s="902"/>
      <c r="AI283" s="904"/>
      <c r="AK283" s="902"/>
      <c r="AL283" s="904"/>
    </row>
    <row r="284" ht="20.25" customHeight="1">
      <c r="A284" s="895"/>
      <c r="B284" s="895"/>
      <c r="F284" s="904"/>
      <c r="G284" s="902"/>
      <c r="H284" s="904"/>
      <c r="L284" s="902"/>
      <c r="M284" s="902"/>
      <c r="N284" s="910"/>
      <c r="P284" s="904"/>
      <c r="R284" s="902"/>
      <c r="S284" s="902"/>
      <c r="T284" s="904"/>
      <c r="U284" s="904"/>
      <c r="W284" s="902"/>
      <c r="X284" s="902"/>
      <c r="Y284" s="904"/>
      <c r="Z284" s="902"/>
      <c r="AA284" s="911"/>
      <c r="AB284" s="904"/>
      <c r="AD284" s="904"/>
      <c r="AE284" s="904"/>
      <c r="AG284" s="902"/>
      <c r="AH284" s="902"/>
      <c r="AI284" s="904"/>
      <c r="AK284" s="902"/>
      <c r="AL284" s="904"/>
    </row>
    <row r="285" ht="20.25" customHeight="1">
      <c r="A285" s="895"/>
      <c r="B285" s="895"/>
      <c r="F285" s="904"/>
      <c r="G285" s="902"/>
      <c r="H285" s="904"/>
      <c r="L285" s="902"/>
      <c r="M285" s="902"/>
      <c r="N285" s="910"/>
      <c r="P285" s="904"/>
      <c r="R285" s="902"/>
      <c r="S285" s="902"/>
      <c r="T285" s="904"/>
      <c r="U285" s="904"/>
      <c r="W285" s="902"/>
      <c r="X285" s="902"/>
      <c r="Y285" s="904"/>
      <c r="Z285" s="902"/>
      <c r="AA285" s="911"/>
      <c r="AB285" s="904"/>
      <c r="AD285" s="904"/>
      <c r="AE285" s="904"/>
      <c r="AG285" s="902"/>
      <c r="AH285" s="902"/>
      <c r="AI285" s="904"/>
      <c r="AK285" s="902"/>
      <c r="AL285" s="904"/>
    </row>
    <row r="286" ht="20.25" customHeight="1">
      <c r="A286" s="895"/>
      <c r="B286" s="895"/>
      <c r="F286" s="904"/>
      <c r="G286" s="902"/>
      <c r="H286" s="904"/>
      <c r="L286" s="902"/>
      <c r="M286" s="902"/>
      <c r="N286" s="910"/>
      <c r="P286" s="904"/>
      <c r="R286" s="902"/>
      <c r="S286" s="902"/>
      <c r="T286" s="904"/>
      <c r="U286" s="904"/>
      <c r="W286" s="902"/>
      <c r="X286" s="902"/>
      <c r="Y286" s="904"/>
      <c r="Z286" s="902"/>
      <c r="AA286" s="911"/>
      <c r="AB286" s="904"/>
      <c r="AD286" s="904"/>
      <c r="AE286" s="904"/>
      <c r="AG286" s="902"/>
      <c r="AH286" s="902"/>
      <c r="AI286" s="904"/>
      <c r="AK286" s="902"/>
      <c r="AL286" s="904"/>
    </row>
    <row r="287" ht="20.25" customHeight="1">
      <c r="A287" s="895"/>
      <c r="B287" s="895"/>
      <c r="F287" s="904"/>
      <c r="G287" s="902"/>
      <c r="H287" s="904"/>
      <c r="L287" s="902"/>
      <c r="M287" s="902"/>
      <c r="N287" s="910"/>
      <c r="P287" s="904"/>
      <c r="R287" s="902"/>
      <c r="S287" s="902"/>
      <c r="T287" s="904"/>
      <c r="U287" s="904"/>
      <c r="W287" s="902"/>
      <c r="X287" s="902"/>
      <c r="Y287" s="904"/>
      <c r="Z287" s="902"/>
      <c r="AA287" s="911"/>
      <c r="AB287" s="904"/>
      <c r="AD287" s="904"/>
      <c r="AE287" s="904"/>
      <c r="AG287" s="902"/>
      <c r="AH287" s="902"/>
      <c r="AI287" s="904"/>
      <c r="AK287" s="902"/>
      <c r="AL287" s="904"/>
    </row>
    <row r="288" ht="20.25" customHeight="1">
      <c r="A288" s="895"/>
      <c r="B288" s="895"/>
      <c r="F288" s="904"/>
      <c r="G288" s="902"/>
      <c r="H288" s="904"/>
      <c r="L288" s="902"/>
      <c r="M288" s="902"/>
      <c r="N288" s="910"/>
      <c r="P288" s="904"/>
      <c r="R288" s="902"/>
      <c r="S288" s="902"/>
      <c r="T288" s="904"/>
      <c r="U288" s="904"/>
      <c r="W288" s="902"/>
      <c r="X288" s="902"/>
      <c r="Y288" s="904"/>
      <c r="Z288" s="902"/>
      <c r="AA288" s="911"/>
      <c r="AB288" s="904"/>
      <c r="AD288" s="904"/>
      <c r="AE288" s="904"/>
      <c r="AG288" s="902"/>
      <c r="AH288" s="902"/>
      <c r="AI288" s="904"/>
      <c r="AK288" s="902"/>
      <c r="AL288" s="904"/>
    </row>
    <row r="289" ht="20.25" customHeight="1">
      <c r="A289" s="895"/>
      <c r="B289" s="895"/>
      <c r="F289" s="904"/>
      <c r="G289" s="902"/>
      <c r="H289" s="904"/>
      <c r="L289" s="902"/>
      <c r="M289" s="902"/>
      <c r="N289" s="910"/>
      <c r="P289" s="904"/>
      <c r="R289" s="902"/>
      <c r="S289" s="902"/>
      <c r="T289" s="904"/>
      <c r="U289" s="904"/>
      <c r="W289" s="902"/>
      <c r="X289" s="902"/>
      <c r="Y289" s="904"/>
      <c r="Z289" s="902"/>
      <c r="AA289" s="911"/>
      <c r="AB289" s="904"/>
      <c r="AD289" s="904"/>
      <c r="AE289" s="904"/>
      <c r="AG289" s="902"/>
      <c r="AH289" s="902"/>
      <c r="AI289" s="904"/>
      <c r="AK289" s="902"/>
      <c r="AL289" s="904"/>
    </row>
    <row r="290" ht="20.25" customHeight="1">
      <c r="A290" s="895"/>
      <c r="B290" s="895"/>
      <c r="F290" s="904"/>
      <c r="G290" s="902"/>
      <c r="H290" s="904"/>
      <c r="L290" s="902"/>
      <c r="M290" s="902"/>
      <c r="N290" s="910"/>
      <c r="P290" s="904"/>
      <c r="R290" s="902"/>
      <c r="S290" s="902"/>
      <c r="T290" s="904"/>
      <c r="U290" s="904"/>
      <c r="W290" s="902"/>
      <c r="X290" s="902"/>
      <c r="Y290" s="904"/>
      <c r="Z290" s="902"/>
      <c r="AA290" s="911"/>
      <c r="AB290" s="904"/>
      <c r="AD290" s="904"/>
      <c r="AE290" s="904"/>
      <c r="AG290" s="902"/>
      <c r="AH290" s="902"/>
      <c r="AI290" s="904"/>
      <c r="AK290" s="902"/>
      <c r="AL290" s="904"/>
    </row>
    <row r="291" ht="20.25" customHeight="1">
      <c r="A291" s="895"/>
      <c r="B291" s="895"/>
      <c r="F291" s="904"/>
      <c r="G291" s="902"/>
      <c r="H291" s="904"/>
      <c r="L291" s="902"/>
      <c r="M291" s="902"/>
      <c r="N291" s="910"/>
      <c r="P291" s="904"/>
      <c r="R291" s="902"/>
      <c r="S291" s="902"/>
      <c r="T291" s="904"/>
      <c r="U291" s="904"/>
      <c r="W291" s="902"/>
      <c r="X291" s="902"/>
      <c r="Y291" s="904"/>
      <c r="Z291" s="902"/>
      <c r="AA291" s="911"/>
      <c r="AB291" s="904"/>
      <c r="AD291" s="904"/>
      <c r="AE291" s="904"/>
      <c r="AG291" s="902"/>
      <c r="AH291" s="902"/>
      <c r="AI291" s="904"/>
      <c r="AK291" s="902"/>
      <c r="AL291" s="904"/>
    </row>
    <row r="292" ht="20.25" customHeight="1">
      <c r="A292" s="895"/>
      <c r="B292" s="895"/>
      <c r="F292" s="904"/>
      <c r="G292" s="902"/>
      <c r="H292" s="904"/>
      <c r="L292" s="902"/>
      <c r="M292" s="902"/>
      <c r="N292" s="910"/>
      <c r="P292" s="904"/>
      <c r="R292" s="902"/>
      <c r="S292" s="902"/>
      <c r="T292" s="904"/>
      <c r="U292" s="904"/>
      <c r="W292" s="902"/>
      <c r="X292" s="902"/>
      <c r="Y292" s="904"/>
      <c r="Z292" s="902"/>
      <c r="AA292" s="911"/>
      <c r="AB292" s="904"/>
      <c r="AD292" s="904"/>
      <c r="AE292" s="904"/>
      <c r="AG292" s="902"/>
      <c r="AH292" s="902"/>
      <c r="AI292" s="904"/>
      <c r="AK292" s="902"/>
      <c r="AL292" s="904"/>
    </row>
    <row r="293" ht="20.25" customHeight="1">
      <c r="A293" s="895"/>
      <c r="B293" s="895"/>
      <c r="F293" s="904"/>
      <c r="G293" s="902"/>
      <c r="H293" s="904"/>
      <c r="L293" s="902"/>
      <c r="M293" s="902"/>
      <c r="N293" s="910"/>
      <c r="P293" s="904"/>
      <c r="R293" s="902"/>
      <c r="S293" s="902"/>
      <c r="T293" s="904"/>
      <c r="U293" s="904"/>
      <c r="W293" s="902"/>
      <c r="X293" s="902"/>
      <c r="Y293" s="904"/>
      <c r="Z293" s="902"/>
      <c r="AA293" s="911"/>
      <c r="AB293" s="904"/>
      <c r="AD293" s="904"/>
      <c r="AE293" s="904"/>
      <c r="AG293" s="902"/>
      <c r="AH293" s="902"/>
      <c r="AI293" s="904"/>
      <c r="AK293" s="902"/>
      <c r="AL293" s="904"/>
    </row>
    <row r="294" ht="20.25" customHeight="1">
      <c r="A294" s="895"/>
      <c r="B294" s="895"/>
      <c r="F294" s="904"/>
      <c r="G294" s="902"/>
      <c r="H294" s="904"/>
      <c r="L294" s="902"/>
      <c r="M294" s="902"/>
      <c r="N294" s="910"/>
      <c r="P294" s="904"/>
      <c r="R294" s="902"/>
      <c r="S294" s="902"/>
      <c r="T294" s="904"/>
      <c r="U294" s="904"/>
      <c r="W294" s="902"/>
      <c r="X294" s="902"/>
      <c r="Y294" s="904"/>
      <c r="Z294" s="902"/>
      <c r="AA294" s="911"/>
      <c r="AB294" s="904"/>
      <c r="AD294" s="904"/>
      <c r="AE294" s="904"/>
      <c r="AG294" s="902"/>
      <c r="AH294" s="902"/>
      <c r="AI294" s="904"/>
      <c r="AK294" s="902"/>
      <c r="AL294" s="904"/>
    </row>
    <row r="295" ht="20.25" customHeight="1">
      <c r="A295" s="895"/>
      <c r="B295" s="895"/>
      <c r="F295" s="904"/>
      <c r="G295" s="902"/>
      <c r="H295" s="904"/>
      <c r="L295" s="902"/>
      <c r="M295" s="902"/>
      <c r="N295" s="910"/>
      <c r="P295" s="904"/>
      <c r="R295" s="902"/>
      <c r="S295" s="902"/>
      <c r="T295" s="904"/>
      <c r="U295" s="904"/>
      <c r="W295" s="902"/>
      <c r="X295" s="902"/>
      <c r="Y295" s="904"/>
      <c r="Z295" s="902"/>
      <c r="AA295" s="911"/>
      <c r="AB295" s="904"/>
      <c r="AD295" s="904"/>
      <c r="AE295" s="904"/>
      <c r="AG295" s="902"/>
      <c r="AH295" s="902"/>
      <c r="AI295" s="904"/>
      <c r="AK295" s="902"/>
      <c r="AL295" s="904"/>
    </row>
    <row r="296" ht="20.25" customHeight="1">
      <c r="A296" s="895"/>
      <c r="B296" s="895"/>
      <c r="F296" s="904"/>
      <c r="G296" s="902"/>
      <c r="H296" s="904"/>
      <c r="L296" s="902"/>
      <c r="M296" s="902"/>
      <c r="N296" s="910"/>
      <c r="P296" s="904"/>
      <c r="R296" s="902"/>
      <c r="S296" s="902"/>
      <c r="T296" s="904"/>
      <c r="U296" s="904"/>
      <c r="W296" s="902"/>
      <c r="X296" s="902"/>
      <c r="Y296" s="904"/>
      <c r="Z296" s="902"/>
      <c r="AA296" s="911"/>
      <c r="AB296" s="904"/>
      <c r="AD296" s="904"/>
      <c r="AE296" s="904"/>
      <c r="AG296" s="902"/>
      <c r="AH296" s="902"/>
      <c r="AI296" s="904"/>
      <c r="AK296" s="902"/>
      <c r="AL296" s="904"/>
    </row>
    <row r="297" ht="20.25" customHeight="1">
      <c r="A297" s="895"/>
      <c r="B297" s="895"/>
      <c r="F297" s="904"/>
      <c r="G297" s="902"/>
      <c r="H297" s="904"/>
      <c r="L297" s="902"/>
      <c r="M297" s="902"/>
      <c r="N297" s="910"/>
      <c r="P297" s="904"/>
      <c r="R297" s="902"/>
      <c r="S297" s="902"/>
      <c r="T297" s="904"/>
      <c r="U297" s="904"/>
      <c r="W297" s="902"/>
      <c r="X297" s="902"/>
      <c r="Y297" s="904"/>
      <c r="Z297" s="902"/>
      <c r="AA297" s="911"/>
      <c r="AB297" s="904"/>
      <c r="AD297" s="904"/>
      <c r="AE297" s="904"/>
      <c r="AG297" s="902"/>
      <c r="AH297" s="902"/>
      <c r="AI297" s="904"/>
      <c r="AK297" s="902"/>
      <c r="AL297" s="904"/>
    </row>
    <row r="298" ht="20.25" customHeight="1">
      <c r="A298" s="895"/>
      <c r="B298" s="895"/>
      <c r="F298" s="904"/>
      <c r="G298" s="902"/>
      <c r="H298" s="904"/>
      <c r="L298" s="902"/>
      <c r="M298" s="902"/>
      <c r="N298" s="910"/>
      <c r="P298" s="904"/>
      <c r="R298" s="902"/>
      <c r="S298" s="902"/>
      <c r="T298" s="904"/>
      <c r="U298" s="904"/>
      <c r="W298" s="902"/>
      <c r="X298" s="902"/>
      <c r="Y298" s="904"/>
      <c r="Z298" s="902"/>
      <c r="AA298" s="911"/>
      <c r="AB298" s="904"/>
      <c r="AD298" s="904"/>
      <c r="AE298" s="904"/>
      <c r="AG298" s="902"/>
      <c r="AH298" s="902"/>
      <c r="AI298" s="904"/>
      <c r="AK298" s="902"/>
      <c r="AL298" s="904"/>
    </row>
    <row r="299" ht="20.25" customHeight="1">
      <c r="A299" s="895"/>
      <c r="B299" s="895"/>
      <c r="F299" s="904"/>
      <c r="G299" s="902"/>
      <c r="H299" s="904"/>
      <c r="L299" s="902"/>
      <c r="M299" s="902"/>
      <c r="N299" s="910"/>
      <c r="P299" s="904"/>
      <c r="R299" s="902"/>
      <c r="S299" s="902"/>
      <c r="T299" s="904"/>
      <c r="U299" s="904"/>
      <c r="W299" s="902"/>
      <c r="X299" s="902"/>
      <c r="Y299" s="904"/>
      <c r="Z299" s="902"/>
      <c r="AA299" s="911"/>
      <c r="AB299" s="904"/>
      <c r="AD299" s="904"/>
      <c r="AE299" s="904"/>
      <c r="AG299" s="902"/>
      <c r="AH299" s="902"/>
      <c r="AI299" s="904"/>
      <c r="AK299" s="902"/>
      <c r="AL299" s="904"/>
    </row>
    <row r="300" ht="20.25" customHeight="1">
      <c r="A300" s="895"/>
      <c r="B300" s="895"/>
      <c r="F300" s="904"/>
      <c r="G300" s="902"/>
      <c r="H300" s="904"/>
      <c r="L300" s="902"/>
      <c r="M300" s="902"/>
      <c r="N300" s="910"/>
      <c r="P300" s="904"/>
      <c r="R300" s="902"/>
      <c r="S300" s="902"/>
      <c r="T300" s="904"/>
      <c r="U300" s="904"/>
      <c r="W300" s="902"/>
      <c r="X300" s="902"/>
      <c r="Y300" s="904"/>
      <c r="Z300" s="902"/>
      <c r="AA300" s="911"/>
      <c r="AB300" s="904"/>
      <c r="AD300" s="904"/>
      <c r="AE300" s="904"/>
      <c r="AG300" s="902"/>
      <c r="AH300" s="902"/>
      <c r="AI300" s="904"/>
      <c r="AK300" s="902"/>
      <c r="AL300" s="904"/>
    </row>
    <row r="301" ht="20.25" customHeight="1">
      <c r="A301" s="895"/>
      <c r="B301" s="895"/>
      <c r="F301" s="904"/>
      <c r="G301" s="902"/>
      <c r="H301" s="904"/>
      <c r="L301" s="902"/>
      <c r="M301" s="902"/>
      <c r="N301" s="910"/>
      <c r="P301" s="904"/>
      <c r="R301" s="902"/>
      <c r="S301" s="902"/>
      <c r="T301" s="904"/>
      <c r="U301" s="904"/>
      <c r="W301" s="902"/>
      <c r="X301" s="902"/>
      <c r="Y301" s="904"/>
      <c r="Z301" s="902"/>
      <c r="AA301" s="911"/>
      <c r="AB301" s="904"/>
      <c r="AD301" s="904"/>
      <c r="AE301" s="904"/>
      <c r="AG301" s="902"/>
      <c r="AH301" s="902"/>
      <c r="AI301" s="904"/>
      <c r="AK301" s="902"/>
      <c r="AL301" s="904"/>
    </row>
    <row r="302" ht="20.25" customHeight="1">
      <c r="A302" s="895"/>
      <c r="B302" s="895"/>
      <c r="F302" s="904"/>
      <c r="G302" s="902"/>
      <c r="H302" s="904"/>
      <c r="L302" s="902"/>
      <c r="M302" s="902"/>
      <c r="N302" s="910"/>
      <c r="P302" s="904"/>
      <c r="R302" s="902"/>
      <c r="S302" s="902"/>
      <c r="T302" s="904"/>
      <c r="U302" s="904"/>
      <c r="W302" s="902"/>
      <c r="X302" s="902"/>
      <c r="Y302" s="904"/>
      <c r="Z302" s="902"/>
      <c r="AA302" s="911"/>
      <c r="AB302" s="904"/>
      <c r="AD302" s="904"/>
      <c r="AE302" s="904"/>
      <c r="AG302" s="902"/>
      <c r="AH302" s="902"/>
      <c r="AI302" s="904"/>
      <c r="AK302" s="902"/>
      <c r="AL302" s="904"/>
    </row>
    <row r="303" ht="20.25" customHeight="1">
      <c r="A303" s="895"/>
      <c r="B303" s="895"/>
      <c r="F303" s="904"/>
      <c r="G303" s="902"/>
      <c r="H303" s="904"/>
      <c r="L303" s="902"/>
      <c r="M303" s="902"/>
      <c r="N303" s="910"/>
      <c r="P303" s="904"/>
      <c r="R303" s="902"/>
      <c r="S303" s="902"/>
      <c r="T303" s="904"/>
      <c r="U303" s="904"/>
      <c r="W303" s="902"/>
      <c r="X303" s="902"/>
      <c r="Y303" s="904"/>
      <c r="Z303" s="902"/>
      <c r="AA303" s="911"/>
      <c r="AB303" s="904"/>
      <c r="AD303" s="904"/>
      <c r="AE303" s="904"/>
      <c r="AG303" s="902"/>
      <c r="AH303" s="902"/>
      <c r="AI303" s="904"/>
      <c r="AK303" s="902"/>
      <c r="AL303" s="904"/>
    </row>
    <row r="304" ht="20.25" customHeight="1">
      <c r="A304" s="895"/>
      <c r="B304" s="895"/>
      <c r="F304" s="904"/>
      <c r="G304" s="902"/>
      <c r="H304" s="904"/>
      <c r="L304" s="902"/>
      <c r="M304" s="902"/>
      <c r="N304" s="910"/>
      <c r="P304" s="904"/>
      <c r="R304" s="902"/>
      <c r="S304" s="902"/>
      <c r="T304" s="904"/>
      <c r="U304" s="904"/>
      <c r="W304" s="902"/>
      <c r="X304" s="902"/>
      <c r="Y304" s="904"/>
      <c r="Z304" s="902"/>
      <c r="AA304" s="911"/>
      <c r="AB304" s="904"/>
      <c r="AD304" s="904"/>
      <c r="AE304" s="904"/>
      <c r="AG304" s="902"/>
      <c r="AH304" s="902"/>
      <c r="AI304" s="904"/>
      <c r="AK304" s="902"/>
      <c r="AL304" s="904"/>
    </row>
    <row r="305" ht="20.25" customHeight="1">
      <c r="A305" s="895"/>
      <c r="B305" s="895"/>
      <c r="F305" s="904"/>
      <c r="G305" s="902"/>
      <c r="H305" s="904"/>
      <c r="L305" s="902"/>
      <c r="M305" s="902"/>
      <c r="N305" s="910"/>
      <c r="P305" s="904"/>
      <c r="R305" s="902"/>
      <c r="S305" s="902"/>
      <c r="T305" s="904"/>
      <c r="U305" s="904"/>
      <c r="W305" s="902"/>
      <c r="X305" s="902"/>
      <c r="Y305" s="904"/>
      <c r="Z305" s="902"/>
      <c r="AA305" s="911"/>
      <c r="AB305" s="904"/>
      <c r="AD305" s="904"/>
      <c r="AE305" s="904"/>
      <c r="AG305" s="902"/>
      <c r="AH305" s="902"/>
      <c r="AI305" s="904"/>
      <c r="AK305" s="902"/>
      <c r="AL305" s="904"/>
    </row>
    <row r="306" ht="20.25" customHeight="1">
      <c r="A306" s="895"/>
      <c r="B306" s="895"/>
      <c r="F306" s="904"/>
      <c r="G306" s="902"/>
      <c r="H306" s="904"/>
      <c r="L306" s="902"/>
      <c r="M306" s="902"/>
      <c r="N306" s="910"/>
      <c r="P306" s="904"/>
      <c r="R306" s="902"/>
      <c r="S306" s="902"/>
      <c r="T306" s="904"/>
      <c r="U306" s="904"/>
      <c r="W306" s="902"/>
      <c r="X306" s="902"/>
      <c r="Y306" s="904"/>
      <c r="Z306" s="902"/>
      <c r="AA306" s="911"/>
      <c r="AB306" s="904"/>
      <c r="AD306" s="904"/>
      <c r="AE306" s="904"/>
      <c r="AG306" s="902"/>
      <c r="AH306" s="902"/>
      <c r="AI306" s="904"/>
      <c r="AK306" s="902"/>
      <c r="AL306" s="904"/>
    </row>
    <row r="307" ht="20.25" customHeight="1">
      <c r="A307" s="895"/>
      <c r="B307" s="895"/>
      <c r="F307" s="904"/>
      <c r="G307" s="902"/>
      <c r="H307" s="904"/>
      <c r="L307" s="902"/>
      <c r="M307" s="902"/>
      <c r="N307" s="910"/>
      <c r="P307" s="904"/>
      <c r="R307" s="902"/>
      <c r="S307" s="902"/>
      <c r="T307" s="904"/>
      <c r="U307" s="904"/>
      <c r="W307" s="902"/>
      <c r="X307" s="902"/>
      <c r="Y307" s="904"/>
      <c r="Z307" s="902"/>
      <c r="AA307" s="911"/>
      <c r="AB307" s="904"/>
      <c r="AD307" s="904"/>
      <c r="AE307" s="904"/>
      <c r="AG307" s="902"/>
      <c r="AH307" s="902"/>
      <c r="AI307" s="904"/>
      <c r="AK307" s="902"/>
      <c r="AL307" s="904"/>
    </row>
    <row r="308" ht="20.25" customHeight="1">
      <c r="A308" s="895"/>
      <c r="B308" s="895"/>
      <c r="F308" s="904"/>
      <c r="G308" s="902"/>
      <c r="H308" s="904"/>
      <c r="L308" s="902"/>
      <c r="M308" s="902"/>
      <c r="N308" s="910"/>
      <c r="P308" s="904"/>
      <c r="R308" s="902"/>
      <c r="S308" s="902"/>
      <c r="T308" s="904"/>
      <c r="U308" s="904"/>
      <c r="W308" s="902"/>
      <c r="X308" s="902"/>
      <c r="Y308" s="904"/>
      <c r="Z308" s="902"/>
      <c r="AA308" s="911"/>
      <c r="AB308" s="904"/>
      <c r="AD308" s="904"/>
      <c r="AE308" s="904"/>
      <c r="AG308" s="902"/>
      <c r="AH308" s="902"/>
      <c r="AI308" s="904"/>
      <c r="AK308" s="902"/>
      <c r="AL308" s="904"/>
    </row>
    <row r="309" ht="20.25" customHeight="1">
      <c r="A309" s="895"/>
      <c r="B309" s="895"/>
      <c r="F309" s="904"/>
      <c r="G309" s="902"/>
      <c r="H309" s="904"/>
      <c r="L309" s="902"/>
      <c r="M309" s="902"/>
      <c r="N309" s="910"/>
      <c r="P309" s="904"/>
      <c r="R309" s="902"/>
      <c r="S309" s="902"/>
      <c r="T309" s="904"/>
      <c r="U309" s="904"/>
      <c r="W309" s="902"/>
      <c r="X309" s="902"/>
      <c r="Y309" s="904"/>
      <c r="Z309" s="902"/>
      <c r="AA309" s="911"/>
      <c r="AB309" s="904"/>
      <c r="AD309" s="904"/>
      <c r="AE309" s="904"/>
      <c r="AG309" s="902"/>
      <c r="AH309" s="902"/>
      <c r="AI309" s="904"/>
      <c r="AK309" s="902"/>
      <c r="AL309" s="904"/>
    </row>
    <row r="310" ht="20.25" customHeight="1">
      <c r="A310" s="895"/>
      <c r="B310" s="895"/>
      <c r="F310" s="904"/>
      <c r="G310" s="902"/>
      <c r="H310" s="904"/>
      <c r="L310" s="902"/>
      <c r="M310" s="902"/>
      <c r="N310" s="910"/>
      <c r="P310" s="904"/>
      <c r="R310" s="902"/>
      <c r="S310" s="902"/>
      <c r="T310" s="904"/>
      <c r="U310" s="904"/>
      <c r="W310" s="902"/>
      <c r="X310" s="902"/>
      <c r="Y310" s="904"/>
      <c r="Z310" s="902"/>
      <c r="AA310" s="911"/>
      <c r="AB310" s="904"/>
      <c r="AD310" s="904"/>
      <c r="AE310" s="904"/>
      <c r="AG310" s="902"/>
      <c r="AH310" s="902"/>
      <c r="AI310" s="904"/>
      <c r="AK310" s="902"/>
      <c r="AL310" s="904"/>
    </row>
    <row r="311" ht="20.25" customHeight="1">
      <c r="A311" s="895"/>
      <c r="B311" s="895"/>
      <c r="F311" s="904"/>
      <c r="G311" s="902"/>
      <c r="H311" s="904"/>
      <c r="L311" s="902"/>
      <c r="M311" s="902"/>
      <c r="N311" s="910"/>
      <c r="P311" s="904"/>
      <c r="R311" s="902"/>
      <c r="S311" s="902"/>
      <c r="T311" s="904"/>
      <c r="U311" s="904"/>
      <c r="W311" s="902"/>
      <c r="X311" s="902"/>
      <c r="Y311" s="904"/>
      <c r="Z311" s="902"/>
      <c r="AA311" s="911"/>
      <c r="AB311" s="904"/>
      <c r="AD311" s="904"/>
      <c r="AE311" s="904"/>
      <c r="AG311" s="902"/>
      <c r="AH311" s="902"/>
      <c r="AI311" s="904"/>
      <c r="AK311" s="902"/>
      <c r="AL311" s="904"/>
    </row>
    <row r="312" ht="20.25" customHeight="1">
      <c r="A312" s="895"/>
      <c r="B312" s="895"/>
      <c r="F312" s="904"/>
      <c r="G312" s="902"/>
      <c r="H312" s="904"/>
      <c r="L312" s="902"/>
      <c r="M312" s="902"/>
      <c r="N312" s="910"/>
      <c r="P312" s="904"/>
      <c r="R312" s="902"/>
      <c r="S312" s="902"/>
      <c r="T312" s="904"/>
      <c r="U312" s="904"/>
      <c r="W312" s="902"/>
      <c r="X312" s="902"/>
      <c r="Y312" s="904"/>
      <c r="Z312" s="902"/>
      <c r="AA312" s="911"/>
      <c r="AB312" s="904"/>
      <c r="AD312" s="904"/>
      <c r="AE312" s="904"/>
      <c r="AG312" s="902"/>
      <c r="AH312" s="902"/>
      <c r="AI312" s="904"/>
      <c r="AK312" s="902"/>
      <c r="AL312" s="904"/>
    </row>
    <row r="313" ht="20.25" customHeight="1">
      <c r="A313" s="895"/>
      <c r="B313" s="895"/>
      <c r="F313" s="904"/>
      <c r="G313" s="902"/>
      <c r="H313" s="904"/>
      <c r="L313" s="902"/>
      <c r="M313" s="902"/>
      <c r="N313" s="910"/>
      <c r="P313" s="904"/>
      <c r="R313" s="902"/>
      <c r="S313" s="902"/>
      <c r="T313" s="904"/>
      <c r="U313" s="904"/>
      <c r="W313" s="902"/>
      <c r="X313" s="902"/>
      <c r="Y313" s="904"/>
      <c r="Z313" s="902"/>
      <c r="AA313" s="911"/>
      <c r="AB313" s="904"/>
      <c r="AD313" s="904"/>
      <c r="AE313" s="904"/>
      <c r="AG313" s="902"/>
      <c r="AH313" s="902"/>
      <c r="AI313" s="904"/>
      <c r="AK313" s="902"/>
      <c r="AL313" s="904"/>
    </row>
    <row r="314" ht="20.25" customHeight="1">
      <c r="A314" s="895"/>
      <c r="B314" s="895"/>
      <c r="F314" s="904"/>
      <c r="G314" s="902"/>
      <c r="H314" s="904"/>
      <c r="L314" s="902"/>
      <c r="M314" s="902"/>
      <c r="N314" s="910"/>
      <c r="P314" s="904"/>
      <c r="R314" s="902"/>
      <c r="S314" s="902"/>
      <c r="T314" s="904"/>
      <c r="U314" s="904"/>
      <c r="W314" s="902"/>
      <c r="X314" s="902"/>
      <c r="Y314" s="904"/>
      <c r="Z314" s="902"/>
      <c r="AA314" s="911"/>
      <c r="AB314" s="904"/>
      <c r="AD314" s="904"/>
      <c r="AE314" s="904"/>
      <c r="AG314" s="902"/>
      <c r="AH314" s="902"/>
      <c r="AI314" s="904"/>
      <c r="AK314" s="902"/>
      <c r="AL314" s="904"/>
    </row>
    <row r="315" ht="20.25" customHeight="1">
      <c r="A315" s="895"/>
      <c r="B315" s="895"/>
      <c r="F315" s="904"/>
      <c r="G315" s="902"/>
      <c r="H315" s="904"/>
      <c r="L315" s="902"/>
      <c r="M315" s="902"/>
      <c r="N315" s="910"/>
      <c r="P315" s="904"/>
      <c r="R315" s="902"/>
      <c r="S315" s="902"/>
      <c r="T315" s="904"/>
      <c r="U315" s="904"/>
      <c r="W315" s="902"/>
      <c r="X315" s="902"/>
      <c r="Y315" s="904"/>
      <c r="Z315" s="902"/>
      <c r="AA315" s="911"/>
      <c r="AB315" s="904"/>
      <c r="AD315" s="904"/>
      <c r="AE315" s="904"/>
      <c r="AG315" s="902"/>
      <c r="AH315" s="902"/>
      <c r="AI315" s="904"/>
      <c r="AK315" s="902"/>
      <c r="AL315" s="904"/>
    </row>
    <row r="316" ht="20.25" customHeight="1">
      <c r="A316" s="895"/>
      <c r="B316" s="895"/>
      <c r="F316" s="904"/>
      <c r="G316" s="902"/>
      <c r="H316" s="904"/>
      <c r="L316" s="902"/>
      <c r="M316" s="902"/>
      <c r="N316" s="910"/>
      <c r="P316" s="904"/>
      <c r="R316" s="902"/>
      <c r="S316" s="902"/>
      <c r="T316" s="904"/>
      <c r="U316" s="904"/>
      <c r="W316" s="902"/>
      <c r="X316" s="902"/>
      <c r="Y316" s="904"/>
      <c r="Z316" s="902"/>
      <c r="AA316" s="911"/>
      <c r="AB316" s="904"/>
      <c r="AD316" s="904"/>
      <c r="AE316" s="904"/>
      <c r="AG316" s="902"/>
      <c r="AH316" s="902"/>
      <c r="AI316" s="904"/>
      <c r="AK316" s="902"/>
      <c r="AL316" s="904"/>
    </row>
    <row r="317" ht="20.25" customHeight="1">
      <c r="A317" s="895"/>
      <c r="B317" s="895"/>
      <c r="F317" s="904"/>
      <c r="G317" s="902"/>
      <c r="H317" s="904"/>
      <c r="L317" s="902"/>
      <c r="M317" s="902"/>
      <c r="N317" s="910"/>
      <c r="P317" s="904"/>
      <c r="R317" s="902"/>
      <c r="S317" s="902"/>
      <c r="T317" s="904"/>
      <c r="U317" s="904"/>
      <c r="W317" s="902"/>
      <c r="X317" s="902"/>
      <c r="Y317" s="904"/>
      <c r="Z317" s="902"/>
      <c r="AA317" s="911"/>
      <c r="AB317" s="904"/>
      <c r="AD317" s="904"/>
      <c r="AE317" s="904"/>
      <c r="AG317" s="902"/>
      <c r="AH317" s="902"/>
      <c r="AI317" s="904"/>
      <c r="AK317" s="902"/>
      <c r="AL317" s="904"/>
    </row>
    <row r="318" ht="20.25" customHeight="1">
      <c r="A318" s="895"/>
      <c r="B318" s="895"/>
      <c r="F318" s="904"/>
      <c r="G318" s="902"/>
      <c r="H318" s="904"/>
      <c r="L318" s="902"/>
      <c r="M318" s="902"/>
      <c r="N318" s="910"/>
      <c r="P318" s="904"/>
      <c r="R318" s="902"/>
      <c r="S318" s="902"/>
      <c r="T318" s="904"/>
      <c r="U318" s="904"/>
      <c r="W318" s="902"/>
      <c r="X318" s="902"/>
      <c r="Y318" s="904"/>
      <c r="Z318" s="902"/>
      <c r="AA318" s="911"/>
      <c r="AB318" s="904"/>
      <c r="AD318" s="904"/>
      <c r="AE318" s="904"/>
      <c r="AG318" s="902"/>
      <c r="AH318" s="902"/>
      <c r="AI318" s="904"/>
      <c r="AK318" s="902"/>
      <c r="AL318" s="904"/>
    </row>
    <row r="319" ht="20.25" customHeight="1">
      <c r="A319" s="895"/>
      <c r="B319" s="895"/>
      <c r="F319" s="904"/>
      <c r="G319" s="902"/>
      <c r="H319" s="904"/>
      <c r="L319" s="902"/>
      <c r="M319" s="902"/>
      <c r="N319" s="910"/>
      <c r="P319" s="904"/>
      <c r="R319" s="902"/>
      <c r="S319" s="902"/>
      <c r="T319" s="904"/>
      <c r="U319" s="904"/>
      <c r="W319" s="902"/>
      <c r="X319" s="902"/>
      <c r="Y319" s="904"/>
      <c r="Z319" s="902"/>
      <c r="AA319" s="911"/>
      <c r="AB319" s="904"/>
      <c r="AD319" s="904"/>
      <c r="AE319" s="904"/>
      <c r="AG319" s="902"/>
      <c r="AH319" s="902"/>
      <c r="AI319" s="904"/>
      <c r="AK319" s="902"/>
      <c r="AL319" s="904"/>
    </row>
    <row r="320" ht="20.25" customHeight="1">
      <c r="A320" s="895"/>
      <c r="B320" s="895"/>
      <c r="F320" s="904"/>
      <c r="G320" s="902"/>
      <c r="H320" s="904"/>
      <c r="L320" s="902"/>
      <c r="M320" s="902"/>
      <c r="N320" s="910"/>
      <c r="P320" s="904"/>
      <c r="R320" s="902"/>
      <c r="S320" s="902"/>
      <c r="T320" s="904"/>
      <c r="U320" s="904"/>
      <c r="W320" s="902"/>
      <c r="X320" s="902"/>
      <c r="Y320" s="904"/>
      <c r="Z320" s="902"/>
      <c r="AA320" s="911"/>
      <c r="AB320" s="904"/>
      <c r="AD320" s="904"/>
      <c r="AE320" s="904"/>
      <c r="AG320" s="902"/>
      <c r="AH320" s="902"/>
      <c r="AI320" s="904"/>
      <c r="AK320" s="902"/>
      <c r="AL320" s="904"/>
    </row>
    <row r="321" ht="20.25" customHeight="1">
      <c r="A321" s="895"/>
      <c r="B321" s="895"/>
      <c r="F321" s="904"/>
      <c r="G321" s="902"/>
      <c r="H321" s="904"/>
      <c r="L321" s="902"/>
      <c r="M321" s="902"/>
      <c r="N321" s="910"/>
      <c r="P321" s="904"/>
      <c r="R321" s="902"/>
      <c r="S321" s="902"/>
      <c r="T321" s="904"/>
      <c r="U321" s="904"/>
      <c r="W321" s="902"/>
      <c r="X321" s="902"/>
      <c r="Y321" s="904"/>
      <c r="Z321" s="902"/>
      <c r="AA321" s="911"/>
      <c r="AB321" s="904"/>
      <c r="AD321" s="904"/>
      <c r="AE321" s="904"/>
      <c r="AG321" s="902"/>
      <c r="AH321" s="902"/>
      <c r="AI321" s="904"/>
      <c r="AK321" s="902"/>
      <c r="AL321" s="904"/>
    </row>
    <row r="322" ht="20.25" customHeight="1">
      <c r="A322" s="895"/>
      <c r="B322" s="895"/>
      <c r="F322" s="904"/>
      <c r="G322" s="902"/>
      <c r="H322" s="904"/>
      <c r="L322" s="902"/>
      <c r="M322" s="902"/>
      <c r="N322" s="910"/>
      <c r="P322" s="904"/>
      <c r="R322" s="902"/>
      <c r="S322" s="902"/>
      <c r="T322" s="904"/>
      <c r="U322" s="904"/>
      <c r="W322" s="902"/>
      <c r="X322" s="902"/>
      <c r="Y322" s="904"/>
      <c r="Z322" s="902"/>
      <c r="AA322" s="911"/>
      <c r="AB322" s="904"/>
      <c r="AD322" s="904"/>
      <c r="AE322" s="904"/>
      <c r="AG322" s="902"/>
      <c r="AH322" s="902"/>
      <c r="AI322" s="904"/>
      <c r="AK322" s="902"/>
      <c r="AL322" s="904"/>
    </row>
    <row r="323" ht="20.25" customHeight="1">
      <c r="A323" s="895"/>
      <c r="B323" s="895"/>
      <c r="F323" s="904"/>
      <c r="G323" s="902"/>
      <c r="H323" s="904"/>
      <c r="L323" s="902"/>
      <c r="M323" s="902"/>
      <c r="N323" s="910"/>
      <c r="P323" s="904"/>
      <c r="R323" s="902"/>
      <c r="S323" s="902"/>
      <c r="T323" s="904"/>
      <c r="U323" s="904"/>
      <c r="W323" s="902"/>
      <c r="X323" s="902"/>
      <c r="Y323" s="904"/>
      <c r="Z323" s="902"/>
      <c r="AA323" s="911"/>
      <c r="AB323" s="904"/>
      <c r="AD323" s="904"/>
      <c r="AE323" s="904"/>
      <c r="AG323" s="902"/>
      <c r="AH323" s="902"/>
      <c r="AI323" s="904"/>
      <c r="AK323" s="902"/>
      <c r="AL323" s="904"/>
    </row>
    <row r="324" ht="20.25" customHeight="1">
      <c r="A324" s="895"/>
      <c r="B324" s="895"/>
      <c r="F324" s="904"/>
      <c r="G324" s="902"/>
      <c r="H324" s="904"/>
      <c r="L324" s="902"/>
      <c r="M324" s="902"/>
      <c r="N324" s="910"/>
      <c r="P324" s="904"/>
      <c r="R324" s="902"/>
      <c r="S324" s="902"/>
      <c r="T324" s="904"/>
      <c r="U324" s="904"/>
      <c r="W324" s="902"/>
      <c r="X324" s="902"/>
      <c r="Y324" s="904"/>
      <c r="Z324" s="902"/>
      <c r="AA324" s="911"/>
      <c r="AB324" s="904"/>
      <c r="AD324" s="904"/>
      <c r="AE324" s="904"/>
      <c r="AG324" s="902"/>
      <c r="AH324" s="902"/>
      <c r="AI324" s="904"/>
      <c r="AK324" s="902"/>
      <c r="AL324" s="904"/>
    </row>
    <row r="325" ht="20.25" customHeight="1">
      <c r="A325" s="895"/>
      <c r="B325" s="895"/>
      <c r="F325" s="904"/>
      <c r="G325" s="902"/>
      <c r="H325" s="904"/>
      <c r="L325" s="902"/>
      <c r="M325" s="902"/>
      <c r="N325" s="910"/>
      <c r="P325" s="904"/>
      <c r="R325" s="902"/>
      <c r="S325" s="902"/>
      <c r="T325" s="904"/>
      <c r="U325" s="904"/>
      <c r="W325" s="902"/>
      <c r="X325" s="902"/>
      <c r="Y325" s="904"/>
      <c r="Z325" s="902"/>
      <c r="AA325" s="911"/>
      <c r="AB325" s="904"/>
      <c r="AD325" s="904"/>
      <c r="AE325" s="904"/>
      <c r="AG325" s="902"/>
      <c r="AH325" s="902"/>
      <c r="AI325" s="904"/>
      <c r="AK325" s="902"/>
      <c r="AL325" s="904"/>
    </row>
    <row r="326" ht="20.25" customHeight="1">
      <c r="A326" s="895"/>
      <c r="B326" s="895"/>
      <c r="F326" s="904"/>
      <c r="G326" s="902"/>
      <c r="H326" s="904"/>
      <c r="L326" s="902"/>
      <c r="M326" s="902"/>
      <c r="N326" s="910"/>
      <c r="P326" s="904"/>
      <c r="R326" s="902"/>
      <c r="S326" s="902"/>
      <c r="T326" s="904"/>
      <c r="U326" s="904"/>
      <c r="W326" s="902"/>
      <c r="X326" s="902"/>
      <c r="Y326" s="904"/>
      <c r="Z326" s="902"/>
      <c r="AA326" s="911"/>
      <c r="AB326" s="904"/>
      <c r="AD326" s="904"/>
      <c r="AE326" s="904"/>
      <c r="AG326" s="902"/>
      <c r="AH326" s="902"/>
      <c r="AI326" s="904"/>
      <c r="AK326" s="902"/>
      <c r="AL326" s="904"/>
    </row>
    <row r="327" ht="20.25" customHeight="1">
      <c r="A327" s="895"/>
      <c r="B327" s="895"/>
      <c r="F327" s="904"/>
      <c r="G327" s="902"/>
      <c r="H327" s="904"/>
      <c r="L327" s="902"/>
      <c r="M327" s="902"/>
      <c r="N327" s="910"/>
      <c r="P327" s="904"/>
      <c r="R327" s="902"/>
      <c r="S327" s="902"/>
      <c r="T327" s="904"/>
      <c r="U327" s="904"/>
      <c r="W327" s="902"/>
      <c r="X327" s="902"/>
      <c r="Y327" s="904"/>
      <c r="Z327" s="902"/>
      <c r="AA327" s="911"/>
      <c r="AB327" s="904"/>
      <c r="AD327" s="904"/>
      <c r="AE327" s="904"/>
      <c r="AG327" s="902"/>
      <c r="AH327" s="902"/>
      <c r="AI327" s="904"/>
      <c r="AK327" s="902"/>
      <c r="AL327" s="904"/>
    </row>
    <row r="328" ht="20.25" customHeight="1">
      <c r="A328" s="895"/>
      <c r="B328" s="895"/>
      <c r="F328" s="904"/>
      <c r="G328" s="902"/>
      <c r="H328" s="904"/>
      <c r="L328" s="902"/>
      <c r="M328" s="902"/>
      <c r="N328" s="910"/>
      <c r="P328" s="904"/>
      <c r="R328" s="902"/>
      <c r="S328" s="902"/>
      <c r="T328" s="904"/>
      <c r="U328" s="904"/>
      <c r="W328" s="902"/>
      <c r="X328" s="902"/>
      <c r="Y328" s="904"/>
      <c r="Z328" s="902"/>
      <c r="AA328" s="911"/>
      <c r="AB328" s="904"/>
      <c r="AD328" s="904"/>
      <c r="AE328" s="904"/>
      <c r="AG328" s="902"/>
      <c r="AH328" s="902"/>
      <c r="AI328" s="904"/>
      <c r="AK328" s="902"/>
      <c r="AL328" s="904"/>
    </row>
    <row r="329" ht="20.25" customHeight="1">
      <c r="A329" s="895"/>
      <c r="B329" s="895"/>
      <c r="F329" s="904"/>
      <c r="G329" s="902"/>
      <c r="H329" s="904"/>
      <c r="L329" s="902"/>
      <c r="M329" s="902"/>
      <c r="N329" s="910"/>
      <c r="P329" s="904"/>
      <c r="R329" s="902"/>
      <c r="S329" s="902"/>
      <c r="T329" s="904"/>
      <c r="U329" s="904"/>
      <c r="W329" s="902"/>
      <c r="X329" s="902"/>
      <c r="Y329" s="904"/>
      <c r="Z329" s="902"/>
      <c r="AA329" s="911"/>
      <c r="AB329" s="904"/>
      <c r="AD329" s="904"/>
      <c r="AE329" s="904"/>
      <c r="AG329" s="902"/>
      <c r="AH329" s="902"/>
      <c r="AI329" s="904"/>
      <c r="AK329" s="902"/>
      <c r="AL329" s="904"/>
    </row>
    <row r="330" ht="20.25" customHeight="1">
      <c r="A330" s="895"/>
      <c r="B330" s="895"/>
      <c r="F330" s="904"/>
      <c r="G330" s="902"/>
      <c r="H330" s="904"/>
      <c r="L330" s="902"/>
      <c r="M330" s="902"/>
      <c r="N330" s="910"/>
      <c r="P330" s="904"/>
      <c r="R330" s="902"/>
      <c r="S330" s="902"/>
      <c r="T330" s="904"/>
      <c r="U330" s="904"/>
      <c r="W330" s="902"/>
      <c r="X330" s="902"/>
      <c r="Y330" s="904"/>
      <c r="Z330" s="902"/>
      <c r="AA330" s="911"/>
      <c r="AB330" s="904"/>
      <c r="AD330" s="904"/>
      <c r="AE330" s="904"/>
      <c r="AG330" s="902"/>
      <c r="AH330" s="902"/>
      <c r="AI330" s="904"/>
      <c r="AK330" s="902"/>
      <c r="AL330" s="904"/>
    </row>
    <row r="331" ht="20.25" customHeight="1">
      <c r="A331" s="895"/>
      <c r="B331" s="895"/>
      <c r="F331" s="904"/>
      <c r="G331" s="902"/>
      <c r="H331" s="904"/>
      <c r="L331" s="902"/>
      <c r="M331" s="902"/>
      <c r="N331" s="910"/>
      <c r="P331" s="904"/>
      <c r="R331" s="902"/>
      <c r="S331" s="902"/>
      <c r="T331" s="904"/>
      <c r="U331" s="904"/>
      <c r="W331" s="902"/>
      <c r="X331" s="902"/>
      <c r="Y331" s="904"/>
      <c r="Z331" s="902"/>
      <c r="AA331" s="911"/>
      <c r="AB331" s="904"/>
      <c r="AD331" s="904"/>
      <c r="AE331" s="904"/>
      <c r="AG331" s="902"/>
      <c r="AH331" s="902"/>
      <c r="AI331" s="904"/>
      <c r="AK331" s="902"/>
      <c r="AL331" s="904"/>
    </row>
    <row r="332" ht="20.25" customHeight="1">
      <c r="A332" s="895"/>
      <c r="B332" s="895"/>
      <c r="F332" s="904"/>
      <c r="G332" s="902"/>
      <c r="H332" s="904"/>
      <c r="L332" s="902"/>
      <c r="M332" s="902"/>
      <c r="N332" s="910"/>
      <c r="P332" s="904"/>
      <c r="R332" s="902"/>
      <c r="S332" s="902"/>
      <c r="T332" s="904"/>
      <c r="U332" s="904"/>
      <c r="W332" s="902"/>
      <c r="X332" s="902"/>
      <c r="Y332" s="904"/>
      <c r="Z332" s="902"/>
      <c r="AA332" s="911"/>
      <c r="AB332" s="904"/>
      <c r="AD332" s="904"/>
      <c r="AE332" s="904"/>
      <c r="AG332" s="902"/>
      <c r="AH332" s="902"/>
      <c r="AI332" s="904"/>
      <c r="AK332" s="902"/>
      <c r="AL332" s="904"/>
    </row>
    <row r="333" ht="20.25" customHeight="1">
      <c r="A333" s="895"/>
      <c r="B333" s="895"/>
      <c r="F333" s="904"/>
      <c r="G333" s="902"/>
      <c r="H333" s="904"/>
      <c r="L333" s="902"/>
      <c r="M333" s="902"/>
      <c r="N333" s="910"/>
      <c r="P333" s="904"/>
      <c r="R333" s="902"/>
      <c r="S333" s="902"/>
      <c r="T333" s="904"/>
      <c r="U333" s="904"/>
      <c r="W333" s="902"/>
      <c r="X333" s="902"/>
      <c r="Y333" s="904"/>
      <c r="Z333" s="902"/>
      <c r="AA333" s="911"/>
      <c r="AB333" s="904"/>
      <c r="AD333" s="904"/>
      <c r="AE333" s="904"/>
      <c r="AG333" s="902"/>
      <c r="AH333" s="902"/>
      <c r="AI333" s="904"/>
      <c r="AK333" s="902"/>
      <c r="AL333" s="904"/>
    </row>
    <row r="334" ht="20.25" customHeight="1">
      <c r="A334" s="895"/>
      <c r="B334" s="895"/>
      <c r="F334" s="904"/>
      <c r="G334" s="902"/>
      <c r="H334" s="904"/>
      <c r="L334" s="902"/>
      <c r="M334" s="902"/>
      <c r="N334" s="910"/>
      <c r="P334" s="904"/>
      <c r="R334" s="902"/>
      <c r="S334" s="902"/>
      <c r="T334" s="904"/>
      <c r="U334" s="904"/>
      <c r="W334" s="902"/>
      <c r="X334" s="902"/>
      <c r="Y334" s="904"/>
      <c r="Z334" s="902"/>
      <c r="AA334" s="911"/>
      <c r="AB334" s="904"/>
      <c r="AD334" s="904"/>
      <c r="AE334" s="904"/>
      <c r="AG334" s="902"/>
      <c r="AH334" s="902"/>
      <c r="AI334" s="904"/>
      <c r="AK334" s="902"/>
      <c r="AL334" s="904"/>
    </row>
    <row r="335" ht="20.25" customHeight="1">
      <c r="A335" s="895"/>
      <c r="B335" s="895"/>
      <c r="F335" s="904"/>
      <c r="G335" s="902"/>
      <c r="H335" s="904"/>
      <c r="L335" s="902"/>
      <c r="M335" s="902"/>
      <c r="N335" s="910"/>
      <c r="P335" s="904"/>
      <c r="R335" s="902"/>
      <c r="S335" s="902"/>
      <c r="T335" s="904"/>
      <c r="U335" s="904"/>
      <c r="W335" s="902"/>
      <c r="X335" s="902"/>
      <c r="Y335" s="904"/>
      <c r="Z335" s="902"/>
      <c r="AA335" s="911"/>
      <c r="AB335" s="904"/>
      <c r="AD335" s="904"/>
      <c r="AE335" s="904"/>
      <c r="AG335" s="902"/>
      <c r="AH335" s="902"/>
      <c r="AI335" s="904"/>
      <c r="AK335" s="902"/>
      <c r="AL335" s="904"/>
    </row>
    <row r="336" ht="20.25" customHeight="1">
      <c r="A336" s="895"/>
      <c r="B336" s="895"/>
      <c r="F336" s="904"/>
      <c r="G336" s="902"/>
      <c r="H336" s="904"/>
      <c r="L336" s="902"/>
      <c r="M336" s="902"/>
      <c r="N336" s="910"/>
      <c r="P336" s="904"/>
      <c r="R336" s="902"/>
      <c r="S336" s="902"/>
      <c r="T336" s="904"/>
      <c r="U336" s="904"/>
      <c r="W336" s="902"/>
      <c r="X336" s="902"/>
      <c r="Y336" s="904"/>
      <c r="Z336" s="902"/>
      <c r="AA336" s="911"/>
      <c r="AB336" s="904"/>
      <c r="AD336" s="904"/>
      <c r="AE336" s="904"/>
      <c r="AG336" s="902"/>
      <c r="AH336" s="902"/>
      <c r="AI336" s="904"/>
      <c r="AK336" s="902"/>
      <c r="AL336" s="904"/>
    </row>
    <row r="337" ht="20.25" customHeight="1">
      <c r="A337" s="895"/>
      <c r="B337" s="895"/>
      <c r="F337" s="904"/>
      <c r="G337" s="902"/>
      <c r="H337" s="904"/>
      <c r="L337" s="902"/>
      <c r="M337" s="902"/>
      <c r="N337" s="910"/>
      <c r="P337" s="904"/>
      <c r="R337" s="902"/>
      <c r="S337" s="902"/>
      <c r="T337" s="904"/>
      <c r="U337" s="904"/>
      <c r="W337" s="902"/>
      <c r="X337" s="902"/>
      <c r="Y337" s="904"/>
      <c r="Z337" s="902"/>
      <c r="AA337" s="911"/>
      <c r="AB337" s="904"/>
      <c r="AD337" s="904"/>
      <c r="AE337" s="904"/>
      <c r="AG337" s="902"/>
      <c r="AH337" s="902"/>
      <c r="AI337" s="904"/>
      <c r="AK337" s="902"/>
      <c r="AL337" s="904"/>
    </row>
    <row r="338" ht="20.25" customHeight="1">
      <c r="A338" s="895"/>
      <c r="B338" s="895"/>
      <c r="F338" s="904"/>
      <c r="G338" s="902"/>
      <c r="H338" s="904"/>
      <c r="L338" s="902"/>
      <c r="M338" s="902"/>
      <c r="N338" s="910"/>
      <c r="P338" s="904"/>
      <c r="R338" s="902"/>
      <c r="S338" s="902"/>
      <c r="T338" s="904"/>
      <c r="U338" s="904"/>
      <c r="W338" s="902"/>
      <c r="X338" s="902"/>
      <c r="Y338" s="904"/>
      <c r="Z338" s="902"/>
      <c r="AA338" s="911"/>
      <c r="AB338" s="904"/>
      <c r="AD338" s="904"/>
      <c r="AE338" s="904"/>
      <c r="AG338" s="902"/>
      <c r="AH338" s="902"/>
      <c r="AI338" s="904"/>
      <c r="AK338" s="902"/>
      <c r="AL338" s="904"/>
    </row>
    <row r="339" ht="20.25" customHeight="1">
      <c r="A339" s="895"/>
      <c r="B339" s="895"/>
      <c r="F339" s="904"/>
      <c r="G339" s="902"/>
      <c r="H339" s="904"/>
      <c r="L339" s="902"/>
      <c r="M339" s="902"/>
      <c r="N339" s="910"/>
      <c r="P339" s="904"/>
      <c r="R339" s="902"/>
      <c r="S339" s="902"/>
      <c r="T339" s="904"/>
      <c r="U339" s="904"/>
      <c r="W339" s="902"/>
      <c r="X339" s="902"/>
      <c r="Y339" s="904"/>
      <c r="Z339" s="902"/>
      <c r="AA339" s="911"/>
      <c r="AB339" s="904"/>
      <c r="AD339" s="904"/>
      <c r="AE339" s="904"/>
      <c r="AG339" s="902"/>
      <c r="AH339" s="902"/>
      <c r="AI339" s="904"/>
      <c r="AK339" s="902"/>
      <c r="AL339" s="904"/>
    </row>
    <row r="340" ht="20.25" customHeight="1">
      <c r="A340" s="895"/>
      <c r="B340" s="895"/>
      <c r="F340" s="904"/>
      <c r="G340" s="902"/>
      <c r="H340" s="904"/>
      <c r="L340" s="902"/>
      <c r="M340" s="902"/>
      <c r="N340" s="910"/>
      <c r="P340" s="904"/>
      <c r="R340" s="902"/>
      <c r="S340" s="902"/>
      <c r="T340" s="904"/>
      <c r="U340" s="904"/>
      <c r="W340" s="902"/>
      <c r="X340" s="902"/>
      <c r="Y340" s="904"/>
      <c r="Z340" s="902"/>
      <c r="AA340" s="911"/>
      <c r="AB340" s="904"/>
      <c r="AD340" s="904"/>
      <c r="AE340" s="904"/>
      <c r="AG340" s="902"/>
      <c r="AH340" s="902"/>
      <c r="AI340" s="904"/>
      <c r="AK340" s="902"/>
      <c r="AL340" s="904"/>
    </row>
    <row r="341" ht="20.25" customHeight="1">
      <c r="A341" s="895"/>
      <c r="B341" s="895"/>
      <c r="F341" s="904"/>
      <c r="G341" s="902"/>
      <c r="H341" s="904"/>
      <c r="L341" s="902"/>
      <c r="M341" s="902"/>
      <c r="N341" s="910"/>
      <c r="P341" s="904"/>
      <c r="R341" s="902"/>
      <c r="S341" s="902"/>
      <c r="T341" s="904"/>
      <c r="U341" s="904"/>
      <c r="W341" s="902"/>
      <c r="X341" s="902"/>
      <c r="Y341" s="904"/>
      <c r="Z341" s="902"/>
      <c r="AA341" s="911"/>
      <c r="AB341" s="904"/>
      <c r="AD341" s="904"/>
      <c r="AE341" s="904"/>
      <c r="AG341" s="902"/>
      <c r="AH341" s="902"/>
      <c r="AI341" s="904"/>
      <c r="AK341" s="902"/>
      <c r="AL341" s="904"/>
    </row>
    <row r="342" ht="20.25" customHeight="1">
      <c r="A342" s="895"/>
      <c r="B342" s="895"/>
      <c r="F342" s="904"/>
      <c r="G342" s="902"/>
      <c r="H342" s="904"/>
      <c r="L342" s="902"/>
      <c r="M342" s="902"/>
      <c r="N342" s="910"/>
      <c r="P342" s="904"/>
      <c r="R342" s="902"/>
      <c r="S342" s="902"/>
      <c r="T342" s="904"/>
      <c r="U342" s="904"/>
      <c r="W342" s="902"/>
      <c r="X342" s="902"/>
      <c r="Y342" s="904"/>
      <c r="Z342" s="902"/>
      <c r="AA342" s="911"/>
      <c r="AB342" s="904"/>
      <c r="AD342" s="904"/>
      <c r="AE342" s="904"/>
      <c r="AG342" s="902"/>
      <c r="AH342" s="902"/>
      <c r="AI342" s="904"/>
      <c r="AK342" s="902"/>
      <c r="AL342" s="904"/>
    </row>
    <row r="343" ht="20.25" customHeight="1">
      <c r="A343" s="895"/>
      <c r="B343" s="895"/>
      <c r="F343" s="904"/>
      <c r="G343" s="902"/>
      <c r="H343" s="904"/>
      <c r="L343" s="902"/>
      <c r="M343" s="902"/>
      <c r="N343" s="910"/>
      <c r="P343" s="904"/>
      <c r="R343" s="902"/>
      <c r="S343" s="902"/>
      <c r="T343" s="904"/>
      <c r="U343" s="904"/>
      <c r="W343" s="902"/>
      <c r="X343" s="902"/>
      <c r="Y343" s="904"/>
      <c r="Z343" s="902"/>
      <c r="AA343" s="911"/>
      <c r="AB343" s="904"/>
      <c r="AD343" s="904"/>
      <c r="AE343" s="904"/>
      <c r="AG343" s="902"/>
      <c r="AH343" s="902"/>
      <c r="AI343" s="904"/>
      <c r="AK343" s="902"/>
      <c r="AL343" s="904"/>
    </row>
    <row r="344" ht="20.25" customHeight="1">
      <c r="A344" s="895"/>
      <c r="B344" s="895"/>
      <c r="F344" s="904"/>
      <c r="G344" s="902"/>
      <c r="H344" s="904"/>
      <c r="L344" s="902"/>
      <c r="M344" s="902"/>
      <c r="N344" s="910"/>
      <c r="P344" s="904"/>
      <c r="R344" s="902"/>
      <c r="S344" s="902"/>
      <c r="T344" s="904"/>
      <c r="U344" s="904"/>
      <c r="W344" s="902"/>
      <c r="X344" s="902"/>
      <c r="Y344" s="904"/>
      <c r="Z344" s="902"/>
      <c r="AA344" s="911"/>
      <c r="AB344" s="904"/>
      <c r="AD344" s="904"/>
      <c r="AE344" s="904"/>
      <c r="AG344" s="902"/>
      <c r="AH344" s="902"/>
      <c r="AI344" s="904"/>
      <c r="AK344" s="902"/>
      <c r="AL344" s="904"/>
    </row>
    <row r="345" ht="20.25" customHeight="1">
      <c r="A345" s="895"/>
      <c r="B345" s="895"/>
      <c r="F345" s="904"/>
      <c r="G345" s="902"/>
      <c r="H345" s="904"/>
      <c r="L345" s="902"/>
      <c r="M345" s="902"/>
      <c r="N345" s="910"/>
      <c r="P345" s="904"/>
      <c r="R345" s="902"/>
      <c r="S345" s="902"/>
      <c r="T345" s="904"/>
      <c r="U345" s="904"/>
      <c r="W345" s="902"/>
      <c r="X345" s="902"/>
      <c r="Y345" s="904"/>
      <c r="Z345" s="902"/>
      <c r="AA345" s="911"/>
      <c r="AB345" s="904"/>
      <c r="AD345" s="904"/>
      <c r="AE345" s="904"/>
      <c r="AG345" s="902"/>
      <c r="AH345" s="902"/>
      <c r="AI345" s="904"/>
      <c r="AK345" s="902"/>
      <c r="AL345" s="904"/>
    </row>
    <row r="346" ht="20.25" customHeight="1">
      <c r="A346" s="895"/>
      <c r="B346" s="895"/>
      <c r="F346" s="904"/>
      <c r="G346" s="902"/>
      <c r="H346" s="904"/>
      <c r="L346" s="902"/>
      <c r="M346" s="902"/>
      <c r="N346" s="910"/>
      <c r="P346" s="904"/>
      <c r="R346" s="902"/>
      <c r="S346" s="902"/>
      <c r="T346" s="904"/>
      <c r="U346" s="904"/>
      <c r="W346" s="902"/>
      <c r="X346" s="902"/>
      <c r="Y346" s="904"/>
      <c r="Z346" s="902"/>
      <c r="AA346" s="911"/>
      <c r="AB346" s="904"/>
      <c r="AD346" s="904"/>
      <c r="AE346" s="904"/>
      <c r="AG346" s="902"/>
      <c r="AH346" s="902"/>
      <c r="AI346" s="904"/>
      <c r="AK346" s="902"/>
      <c r="AL346" s="904"/>
    </row>
    <row r="347" ht="20.25" customHeight="1">
      <c r="A347" s="895"/>
      <c r="B347" s="895"/>
      <c r="F347" s="904"/>
      <c r="G347" s="902"/>
      <c r="H347" s="904"/>
      <c r="L347" s="902"/>
      <c r="M347" s="902"/>
      <c r="N347" s="910"/>
      <c r="P347" s="904"/>
      <c r="R347" s="902"/>
      <c r="S347" s="902"/>
      <c r="T347" s="904"/>
      <c r="U347" s="904"/>
      <c r="W347" s="902"/>
      <c r="X347" s="902"/>
      <c r="Y347" s="904"/>
      <c r="Z347" s="902"/>
      <c r="AA347" s="911"/>
      <c r="AB347" s="904"/>
      <c r="AD347" s="904"/>
      <c r="AE347" s="904"/>
      <c r="AG347" s="902"/>
      <c r="AH347" s="902"/>
      <c r="AI347" s="904"/>
      <c r="AK347" s="902"/>
      <c r="AL347" s="904"/>
    </row>
    <row r="348" ht="20.25" customHeight="1">
      <c r="A348" s="895"/>
      <c r="B348" s="895"/>
      <c r="F348" s="904"/>
      <c r="G348" s="902"/>
      <c r="H348" s="904"/>
      <c r="L348" s="902"/>
      <c r="M348" s="902"/>
      <c r="N348" s="910"/>
      <c r="P348" s="904"/>
      <c r="R348" s="902"/>
      <c r="S348" s="902"/>
      <c r="T348" s="904"/>
      <c r="U348" s="904"/>
      <c r="W348" s="902"/>
      <c r="X348" s="902"/>
      <c r="Y348" s="904"/>
      <c r="Z348" s="902"/>
      <c r="AA348" s="911"/>
      <c r="AB348" s="904"/>
      <c r="AD348" s="904"/>
      <c r="AE348" s="904"/>
      <c r="AG348" s="902"/>
      <c r="AH348" s="902"/>
      <c r="AI348" s="904"/>
      <c r="AK348" s="902"/>
      <c r="AL348" s="904"/>
    </row>
    <row r="349" ht="20.25" customHeight="1">
      <c r="A349" s="895"/>
      <c r="B349" s="895"/>
      <c r="F349" s="904"/>
      <c r="G349" s="902"/>
      <c r="H349" s="904"/>
      <c r="L349" s="902"/>
      <c r="M349" s="902"/>
      <c r="N349" s="910"/>
      <c r="P349" s="904"/>
      <c r="R349" s="902"/>
      <c r="S349" s="902"/>
      <c r="T349" s="904"/>
      <c r="U349" s="904"/>
      <c r="W349" s="902"/>
      <c r="X349" s="902"/>
      <c r="Y349" s="904"/>
      <c r="Z349" s="902"/>
      <c r="AA349" s="911"/>
      <c r="AB349" s="904"/>
      <c r="AD349" s="904"/>
      <c r="AE349" s="904"/>
      <c r="AG349" s="902"/>
      <c r="AH349" s="902"/>
      <c r="AI349" s="904"/>
      <c r="AK349" s="902"/>
      <c r="AL349" s="904"/>
    </row>
    <row r="350" ht="20.25" customHeight="1">
      <c r="A350" s="895"/>
      <c r="B350" s="895"/>
      <c r="F350" s="904"/>
      <c r="G350" s="902"/>
      <c r="H350" s="904"/>
      <c r="L350" s="902"/>
      <c r="M350" s="902"/>
      <c r="N350" s="910"/>
      <c r="P350" s="904"/>
      <c r="R350" s="902"/>
      <c r="S350" s="902"/>
      <c r="T350" s="904"/>
      <c r="U350" s="904"/>
      <c r="W350" s="902"/>
      <c r="X350" s="902"/>
      <c r="Y350" s="904"/>
      <c r="Z350" s="902"/>
      <c r="AA350" s="911"/>
      <c r="AB350" s="904"/>
      <c r="AD350" s="904"/>
      <c r="AE350" s="904"/>
      <c r="AG350" s="902"/>
      <c r="AH350" s="902"/>
      <c r="AI350" s="904"/>
      <c r="AK350" s="902"/>
      <c r="AL350" s="904"/>
    </row>
    <row r="351" ht="20.25" customHeight="1">
      <c r="A351" s="895"/>
      <c r="B351" s="895"/>
      <c r="F351" s="904"/>
      <c r="G351" s="902"/>
      <c r="H351" s="904"/>
      <c r="L351" s="902"/>
      <c r="M351" s="902"/>
      <c r="N351" s="910"/>
      <c r="P351" s="904"/>
      <c r="R351" s="902"/>
      <c r="S351" s="902"/>
      <c r="T351" s="904"/>
      <c r="U351" s="904"/>
      <c r="W351" s="902"/>
      <c r="X351" s="902"/>
      <c r="Y351" s="904"/>
      <c r="Z351" s="902"/>
      <c r="AA351" s="911"/>
      <c r="AB351" s="904"/>
      <c r="AD351" s="904"/>
      <c r="AE351" s="904"/>
      <c r="AG351" s="902"/>
      <c r="AH351" s="902"/>
      <c r="AI351" s="904"/>
      <c r="AK351" s="902"/>
      <c r="AL351" s="904"/>
    </row>
    <row r="352" ht="20.25" customHeight="1">
      <c r="A352" s="895"/>
      <c r="B352" s="895"/>
      <c r="F352" s="904"/>
      <c r="G352" s="902"/>
      <c r="H352" s="904"/>
      <c r="L352" s="902"/>
      <c r="M352" s="902"/>
      <c r="N352" s="910"/>
      <c r="P352" s="904"/>
      <c r="R352" s="902"/>
      <c r="S352" s="902"/>
      <c r="T352" s="904"/>
      <c r="U352" s="904"/>
      <c r="W352" s="902"/>
      <c r="X352" s="902"/>
      <c r="Y352" s="904"/>
      <c r="Z352" s="902"/>
      <c r="AA352" s="911"/>
      <c r="AB352" s="904"/>
      <c r="AD352" s="904"/>
      <c r="AE352" s="904"/>
      <c r="AG352" s="902"/>
      <c r="AH352" s="902"/>
      <c r="AI352" s="904"/>
      <c r="AK352" s="902"/>
      <c r="AL352" s="904"/>
    </row>
    <row r="353" ht="20.25" customHeight="1">
      <c r="A353" s="895"/>
      <c r="B353" s="895"/>
      <c r="F353" s="904"/>
      <c r="G353" s="902"/>
      <c r="H353" s="904"/>
      <c r="L353" s="902"/>
      <c r="M353" s="902"/>
      <c r="N353" s="910"/>
      <c r="P353" s="904"/>
      <c r="R353" s="902"/>
      <c r="S353" s="902"/>
      <c r="T353" s="904"/>
      <c r="U353" s="904"/>
      <c r="W353" s="902"/>
      <c r="X353" s="902"/>
      <c r="Y353" s="904"/>
      <c r="Z353" s="902"/>
      <c r="AA353" s="911"/>
      <c r="AB353" s="904"/>
      <c r="AD353" s="904"/>
      <c r="AE353" s="904"/>
      <c r="AG353" s="902"/>
      <c r="AH353" s="902"/>
      <c r="AI353" s="904"/>
      <c r="AK353" s="902"/>
      <c r="AL353" s="904"/>
    </row>
    <row r="354" ht="20.25" customHeight="1">
      <c r="A354" s="895"/>
      <c r="B354" s="895"/>
      <c r="F354" s="904"/>
      <c r="G354" s="902"/>
      <c r="H354" s="904"/>
      <c r="L354" s="902"/>
      <c r="M354" s="902"/>
      <c r="N354" s="910"/>
      <c r="P354" s="904"/>
      <c r="R354" s="902"/>
      <c r="S354" s="902"/>
      <c r="T354" s="904"/>
      <c r="U354" s="904"/>
      <c r="W354" s="902"/>
      <c r="X354" s="902"/>
      <c r="Y354" s="904"/>
      <c r="Z354" s="902"/>
      <c r="AA354" s="911"/>
      <c r="AB354" s="904"/>
      <c r="AD354" s="904"/>
      <c r="AE354" s="904"/>
      <c r="AG354" s="902"/>
      <c r="AH354" s="902"/>
      <c r="AI354" s="904"/>
      <c r="AK354" s="902"/>
      <c r="AL354" s="904"/>
    </row>
    <row r="355" ht="20.25" customHeight="1">
      <c r="A355" s="895"/>
      <c r="B355" s="895"/>
      <c r="F355" s="904"/>
      <c r="G355" s="902"/>
      <c r="H355" s="904"/>
      <c r="L355" s="902"/>
      <c r="M355" s="902"/>
      <c r="N355" s="910"/>
      <c r="P355" s="904"/>
      <c r="R355" s="902"/>
      <c r="S355" s="902"/>
      <c r="T355" s="904"/>
      <c r="U355" s="904"/>
      <c r="W355" s="902"/>
      <c r="X355" s="902"/>
      <c r="Y355" s="904"/>
      <c r="Z355" s="902"/>
      <c r="AA355" s="911"/>
      <c r="AB355" s="904"/>
      <c r="AD355" s="904"/>
      <c r="AE355" s="904"/>
      <c r="AG355" s="902"/>
      <c r="AH355" s="902"/>
      <c r="AI355" s="904"/>
      <c r="AK355" s="902"/>
      <c r="AL355" s="904"/>
    </row>
    <row r="356" ht="20.25" customHeight="1">
      <c r="A356" s="895"/>
      <c r="B356" s="895"/>
      <c r="F356" s="904"/>
      <c r="G356" s="902"/>
      <c r="H356" s="904"/>
      <c r="L356" s="902"/>
      <c r="M356" s="902"/>
      <c r="N356" s="910"/>
      <c r="P356" s="904"/>
      <c r="R356" s="902"/>
      <c r="S356" s="902"/>
      <c r="T356" s="904"/>
      <c r="U356" s="904"/>
      <c r="W356" s="902"/>
      <c r="X356" s="902"/>
      <c r="Y356" s="904"/>
      <c r="Z356" s="902"/>
      <c r="AA356" s="911"/>
      <c r="AB356" s="904"/>
      <c r="AD356" s="904"/>
      <c r="AE356" s="904"/>
      <c r="AG356" s="902"/>
      <c r="AH356" s="902"/>
      <c r="AI356" s="904"/>
      <c r="AK356" s="902"/>
      <c r="AL356" s="904"/>
    </row>
    <row r="357" ht="20.25" customHeight="1">
      <c r="A357" s="895"/>
      <c r="B357" s="895"/>
      <c r="F357" s="904"/>
      <c r="G357" s="902"/>
      <c r="H357" s="904"/>
      <c r="L357" s="902"/>
      <c r="M357" s="902"/>
      <c r="N357" s="910"/>
      <c r="P357" s="904"/>
      <c r="R357" s="902"/>
      <c r="S357" s="902"/>
      <c r="T357" s="904"/>
      <c r="U357" s="904"/>
      <c r="W357" s="902"/>
      <c r="X357" s="902"/>
      <c r="Y357" s="904"/>
      <c r="Z357" s="902"/>
      <c r="AA357" s="911"/>
      <c r="AB357" s="904"/>
      <c r="AD357" s="904"/>
      <c r="AE357" s="904"/>
      <c r="AG357" s="902"/>
      <c r="AH357" s="902"/>
      <c r="AI357" s="904"/>
      <c r="AK357" s="902"/>
      <c r="AL357" s="904"/>
    </row>
    <row r="358" ht="20.25" customHeight="1">
      <c r="A358" s="895"/>
      <c r="B358" s="895"/>
      <c r="F358" s="904"/>
      <c r="G358" s="902"/>
      <c r="H358" s="904"/>
      <c r="L358" s="902"/>
      <c r="M358" s="902"/>
      <c r="N358" s="910"/>
      <c r="P358" s="904"/>
      <c r="R358" s="902"/>
      <c r="S358" s="902"/>
      <c r="T358" s="904"/>
      <c r="U358" s="904"/>
      <c r="W358" s="902"/>
      <c r="X358" s="902"/>
      <c r="Y358" s="904"/>
      <c r="Z358" s="902"/>
      <c r="AA358" s="911"/>
      <c r="AB358" s="904"/>
      <c r="AD358" s="904"/>
      <c r="AE358" s="904"/>
      <c r="AG358" s="902"/>
      <c r="AH358" s="902"/>
      <c r="AI358" s="904"/>
      <c r="AK358" s="902"/>
      <c r="AL358" s="904"/>
    </row>
    <row r="359" ht="20.25" customHeight="1">
      <c r="A359" s="895"/>
      <c r="B359" s="895"/>
      <c r="F359" s="904"/>
      <c r="G359" s="902"/>
      <c r="H359" s="904"/>
      <c r="L359" s="902"/>
      <c r="M359" s="902"/>
      <c r="N359" s="910"/>
      <c r="P359" s="904"/>
      <c r="R359" s="902"/>
      <c r="S359" s="902"/>
      <c r="T359" s="904"/>
      <c r="U359" s="904"/>
      <c r="W359" s="902"/>
      <c r="X359" s="902"/>
      <c r="Y359" s="904"/>
      <c r="Z359" s="902"/>
      <c r="AA359" s="911"/>
      <c r="AB359" s="904"/>
      <c r="AD359" s="904"/>
      <c r="AE359" s="904"/>
      <c r="AG359" s="902"/>
      <c r="AH359" s="902"/>
      <c r="AI359" s="904"/>
      <c r="AK359" s="902"/>
      <c r="AL359" s="904"/>
    </row>
    <row r="360" ht="20.25" customHeight="1">
      <c r="A360" s="895"/>
      <c r="B360" s="895"/>
      <c r="F360" s="904"/>
      <c r="G360" s="902"/>
      <c r="H360" s="904"/>
      <c r="L360" s="902"/>
      <c r="M360" s="902"/>
      <c r="N360" s="910"/>
      <c r="P360" s="904"/>
      <c r="R360" s="902"/>
      <c r="S360" s="902"/>
      <c r="T360" s="904"/>
      <c r="U360" s="904"/>
      <c r="W360" s="902"/>
      <c r="X360" s="902"/>
      <c r="Y360" s="904"/>
      <c r="Z360" s="902"/>
      <c r="AA360" s="911"/>
      <c r="AB360" s="904"/>
      <c r="AD360" s="904"/>
      <c r="AE360" s="904"/>
      <c r="AG360" s="902"/>
      <c r="AH360" s="902"/>
      <c r="AI360" s="904"/>
      <c r="AK360" s="902"/>
      <c r="AL360" s="904"/>
    </row>
    <row r="361" ht="20.25" customHeight="1">
      <c r="A361" s="895"/>
      <c r="B361" s="895"/>
      <c r="F361" s="904"/>
      <c r="G361" s="902"/>
      <c r="H361" s="904"/>
      <c r="L361" s="902"/>
      <c r="M361" s="902"/>
      <c r="N361" s="910"/>
      <c r="P361" s="904"/>
      <c r="R361" s="902"/>
      <c r="S361" s="902"/>
      <c r="T361" s="904"/>
      <c r="U361" s="904"/>
      <c r="W361" s="902"/>
      <c r="X361" s="902"/>
      <c r="Y361" s="904"/>
      <c r="Z361" s="902"/>
      <c r="AA361" s="911"/>
      <c r="AB361" s="904"/>
      <c r="AD361" s="904"/>
      <c r="AE361" s="904"/>
      <c r="AG361" s="902"/>
      <c r="AH361" s="902"/>
      <c r="AI361" s="904"/>
      <c r="AK361" s="902"/>
      <c r="AL361" s="904"/>
    </row>
    <row r="362" ht="20.25" customHeight="1">
      <c r="A362" s="895"/>
      <c r="B362" s="895"/>
      <c r="F362" s="904"/>
      <c r="G362" s="902"/>
      <c r="H362" s="904"/>
      <c r="L362" s="902"/>
      <c r="M362" s="902"/>
      <c r="N362" s="910"/>
      <c r="P362" s="904"/>
      <c r="R362" s="902"/>
      <c r="S362" s="902"/>
      <c r="T362" s="904"/>
      <c r="U362" s="904"/>
      <c r="W362" s="902"/>
      <c r="X362" s="902"/>
      <c r="Y362" s="904"/>
      <c r="Z362" s="902"/>
      <c r="AA362" s="911"/>
      <c r="AB362" s="904"/>
      <c r="AD362" s="904"/>
      <c r="AE362" s="904"/>
      <c r="AG362" s="902"/>
      <c r="AH362" s="902"/>
      <c r="AI362" s="904"/>
      <c r="AK362" s="902"/>
      <c r="AL362" s="904"/>
    </row>
    <row r="363" ht="20.25" customHeight="1">
      <c r="A363" s="895"/>
      <c r="B363" s="895"/>
      <c r="F363" s="904"/>
      <c r="G363" s="902"/>
      <c r="H363" s="904"/>
      <c r="L363" s="902"/>
      <c r="M363" s="902"/>
      <c r="N363" s="910"/>
      <c r="P363" s="904"/>
      <c r="R363" s="902"/>
      <c r="S363" s="902"/>
      <c r="T363" s="904"/>
      <c r="U363" s="904"/>
      <c r="W363" s="902"/>
      <c r="X363" s="902"/>
      <c r="Y363" s="904"/>
      <c r="Z363" s="902"/>
      <c r="AA363" s="911"/>
      <c r="AB363" s="904"/>
      <c r="AD363" s="904"/>
      <c r="AE363" s="904"/>
      <c r="AG363" s="902"/>
      <c r="AH363" s="902"/>
      <c r="AI363" s="904"/>
      <c r="AK363" s="902"/>
      <c r="AL363" s="904"/>
    </row>
    <row r="364" ht="20.25" customHeight="1">
      <c r="A364" s="895"/>
      <c r="B364" s="895"/>
      <c r="F364" s="904"/>
      <c r="G364" s="902"/>
      <c r="H364" s="904"/>
      <c r="L364" s="902"/>
      <c r="M364" s="902"/>
      <c r="N364" s="910"/>
      <c r="P364" s="904"/>
      <c r="R364" s="902"/>
      <c r="S364" s="902"/>
      <c r="T364" s="904"/>
      <c r="U364" s="904"/>
      <c r="W364" s="902"/>
      <c r="X364" s="902"/>
      <c r="Y364" s="904"/>
      <c r="Z364" s="902"/>
      <c r="AA364" s="911"/>
      <c r="AB364" s="904"/>
      <c r="AD364" s="904"/>
      <c r="AE364" s="904"/>
      <c r="AG364" s="902"/>
      <c r="AH364" s="902"/>
      <c r="AI364" s="904"/>
      <c r="AK364" s="902"/>
      <c r="AL364" s="904"/>
    </row>
    <row r="365" ht="20.25" customHeight="1">
      <c r="A365" s="895"/>
      <c r="B365" s="895"/>
      <c r="F365" s="904"/>
      <c r="G365" s="902"/>
      <c r="H365" s="904"/>
      <c r="L365" s="902"/>
      <c r="M365" s="902"/>
      <c r="N365" s="910"/>
      <c r="P365" s="904"/>
      <c r="R365" s="902"/>
      <c r="S365" s="902"/>
      <c r="T365" s="904"/>
      <c r="U365" s="904"/>
      <c r="W365" s="902"/>
      <c r="X365" s="902"/>
      <c r="Y365" s="904"/>
      <c r="Z365" s="902"/>
      <c r="AA365" s="911"/>
      <c r="AB365" s="904"/>
      <c r="AD365" s="904"/>
      <c r="AE365" s="904"/>
      <c r="AG365" s="902"/>
      <c r="AH365" s="902"/>
      <c r="AI365" s="904"/>
      <c r="AK365" s="902"/>
      <c r="AL365" s="904"/>
    </row>
    <row r="366" ht="20.25" customHeight="1">
      <c r="A366" s="895"/>
      <c r="B366" s="895"/>
      <c r="F366" s="904"/>
      <c r="G366" s="902"/>
      <c r="H366" s="904"/>
      <c r="L366" s="902"/>
      <c r="M366" s="902"/>
      <c r="N366" s="910"/>
      <c r="P366" s="904"/>
      <c r="R366" s="902"/>
      <c r="S366" s="902"/>
      <c r="T366" s="904"/>
      <c r="U366" s="904"/>
      <c r="W366" s="902"/>
      <c r="X366" s="902"/>
      <c r="Y366" s="904"/>
      <c r="Z366" s="902"/>
      <c r="AA366" s="911"/>
      <c r="AB366" s="904"/>
      <c r="AD366" s="904"/>
      <c r="AE366" s="904"/>
      <c r="AG366" s="902"/>
      <c r="AH366" s="902"/>
      <c r="AI366" s="904"/>
      <c r="AK366" s="902"/>
      <c r="AL366" s="904"/>
    </row>
    <row r="367" ht="20.25" customHeight="1">
      <c r="A367" s="895"/>
      <c r="B367" s="895"/>
      <c r="F367" s="904"/>
      <c r="G367" s="902"/>
      <c r="H367" s="904"/>
      <c r="L367" s="902"/>
      <c r="M367" s="902"/>
      <c r="N367" s="910"/>
      <c r="P367" s="904"/>
      <c r="R367" s="902"/>
      <c r="S367" s="902"/>
      <c r="T367" s="904"/>
      <c r="U367" s="904"/>
      <c r="W367" s="902"/>
      <c r="X367" s="902"/>
      <c r="Y367" s="904"/>
      <c r="Z367" s="902"/>
      <c r="AA367" s="911"/>
      <c r="AB367" s="904"/>
      <c r="AD367" s="904"/>
      <c r="AE367" s="904"/>
      <c r="AG367" s="902"/>
      <c r="AH367" s="902"/>
      <c r="AI367" s="904"/>
      <c r="AK367" s="902"/>
      <c r="AL367" s="904"/>
    </row>
    <row r="368" ht="20.25" customHeight="1">
      <c r="A368" s="895"/>
      <c r="B368" s="895"/>
      <c r="F368" s="904"/>
      <c r="G368" s="902"/>
      <c r="H368" s="904"/>
      <c r="L368" s="902"/>
      <c r="M368" s="902"/>
      <c r="N368" s="910"/>
      <c r="P368" s="904"/>
      <c r="R368" s="902"/>
      <c r="S368" s="902"/>
      <c r="T368" s="904"/>
      <c r="U368" s="904"/>
      <c r="W368" s="902"/>
      <c r="X368" s="902"/>
      <c r="Y368" s="904"/>
      <c r="Z368" s="902"/>
      <c r="AA368" s="911"/>
      <c r="AB368" s="904"/>
      <c r="AD368" s="904"/>
      <c r="AE368" s="904"/>
      <c r="AG368" s="902"/>
      <c r="AH368" s="902"/>
      <c r="AI368" s="904"/>
      <c r="AK368" s="902"/>
      <c r="AL368" s="904"/>
    </row>
    <row r="369" ht="20.25" customHeight="1">
      <c r="A369" s="895"/>
      <c r="B369" s="895"/>
      <c r="F369" s="904"/>
      <c r="G369" s="902"/>
      <c r="H369" s="904"/>
      <c r="L369" s="902"/>
      <c r="M369" s="902"/>
      <c r="N369" s="910"/>
      <c r="P369" s="904"/>
      <c r="R369" s="902"/>
      <c r="S369" s="902"/>
      <c r="T369" s="904"/>
      <c r="U369" s="904"/>
      <c r="W369" s="902"/>
      <c r="X369" s="902"/>
      <c r="Y369" s="904"/>
      <c r="Z369" s="902"/>
      <c r="AA369" s="911"/>
      <c r="AB369" s="904"/>
      <c r="AD369" s="904"/>
      <c r="AE369" s="904"/>
      <c r="AG369" s="902"/>
      <c r="AH369" s="902"/>
      <c r="AI369" s="904"/>
      <c r="AK369" s="902"/>
      <c r="AL369" s="904"/>
    </row>
    <row r="370" ht="20.25" customHeight="1">
      <c r="A370" s="895"/>
      <c r="B370" s="895"/>
      <c r="F370" s="904"/>
      <c r="G370" s="902"/>
      <c r="H370" s="904"/>
      <c r="L370" s="902"/>
      <c r="M370" s="902"/>
      <c r="N370" s="910"/>
      <c r="P370" s="904"/>
      <c r="R370" s="902"/>
      <c r="S370" s="902"/>
      <c r="T370" s="904"/>
      <c r="U370" s="904"/>
      <c r="W370" s="902"/>
      <c r="X370" s="902"/>
      <c r="Y370" s="904"/>
      <c r="Z370" s="902"/>
      <c r="AA370" s="911"/>
      <c r="AB370" s="904"/>
      <c r="AD370" s="904"/>
      <c r="AE370" s="904"/>
      <c r="AG370" s="902"/>
      <c r="AH370" s="902"/>
      <c r="AI370" s="904"/>
      <c r="AK370" s="902"/>
      <c r="AL370" s="904"/>
    </row>
    <row r="371" ht="20.25" customHeight="1">
      <c r="A371" s="895"/>
      <c r="B371" s="895"/>
      <c r="F371" s="904"/>
      <c r="G371" s="902"/>
      <c r="H371" s="904"/>
      <c r="L371" s="902"/>
      <c r="M371" s="902"/>
      <c r="N371" s="910"/>
      <c r="P371" s="904"/>
      <c r="R371" s="902"/>
      <c r="S371" s="902"/>
      <c r="T371" s="904"/>
      <c r="U371" s="904"/>
      <c r="W371" s="902"/>
      <c r="X371" s="902"/>
      <c r="Y371" s="904"/>
      <c r="Z371" s="902"/>
      <c r="AA371" s="911"/>
      <c r="AB371" s="904"/>
      <c r="AD371" s="904"/>
      <c r="AE371" s="904"/>
      <c r="AG371" s="902"/>
      <c r="AH371" s="902"/>
      <c r="AI371" s="904"/>
      <c r="AK371" s="902"/>
      <c r="AL371" s="904"/>
    </row>
    <row r="372" ht="20.25" customHeight="1">
      <c r="A372" s="895"/>
      <c r="B372" s="895"/>
      <c r="F372" s="904"/>
      <c r="G372" s="902"/>
      <c r="H372" s="904"/>
      <c r="L372" s="902"/>
      <c r="M372" s="902"/>
      <c r="N372" s="910"/>
      <c r="P372" s="904"/>
      <c r="R372" s="902"/>
      <c r="S372" s="902"/>
      <c r="T372" s="904"/>
      <c r="U372" s="904"/>
      <c r="W372" s="902"/>
      <c r="X372" s="902"/>
      <c r="Y372" s="904"/>
      <c r="Z372" s="902"/>
      <c r="AA372" s="911"/>
      <c r="AB372" s="904"/>
      <c r="AD372" s="904"/>
      <c r="AE372" s="904"/>
      <c r="AG372" s="902"/>
      <c r="AH372" s="902"/>
      <c r="AI372" s="904"/>
      <c r="AK372" s="902"/>
      <c r="AL372" s="904"/>
    </row>
    <row r="373" ht="20.25" customHeight="1">
      <c r="A373" s="895"/>
      <c r="B373" s="895"/>
      <c r="F373" s="904"/>
      <c r="G373" s="902"/>
      <c r="H373" s="904"/>
      <c r="L373" s="902"/>
      <c r="M373" s="902"/>
      <c r="N373" s="910"/>
      <c r="P373" s="904"/>
      <c r="R373" s="902"/>
      <c r="S373" s="902"/>
      <c r="T373" s="904"/>
      <c r="U373" s="904"/>
      <c r="W373" s="902"/>
      <c r="X373" s="902"/>
      <c r="Y373" s="904"/>
      <c r="Z373" s="902"/>
      <c r="AA373" s="911"/>
      <c r="AB373" s="904"/>
      <c r="AD373" s="904"/>
      <c r="AE373" s="904"/>
      <c r="AG373" s="902"/>
      <c r="AH373" s="902"/>
      <c r="AI373" s="904"/>
      <c r="AK373" s="902"/>
      <c r="AL373" s="904"/>
    </row>
    <row r="374" ht="20.25" customHeight="1">
      <c r="A374" s="895"/>
      <c r="B374" s="895"/>
      <c r="F374" s="904"/>
      <c r="G374" s="902"/>
      <c r="H374" s="904"/>
      <c r="L374" s="902"/>
      <c r="M374" s="902"/>
      <c r="N374" s="910"/>
      <c r="P374" s="904"/>
      <c r="R374" s="902"/>
      <c r="S374" s="902"/>
      <c r="T374" s="904"/>
      <c r="U374" s="904"/>
      <c r="W374" s="902"/>
      <c r="X374" s="902"/>
      <c r="Y374" s="904"/>
      <c r="Z374" s="902"/>
      <c r="AA374" s="911"/>
      <c r="AB374" s="904"/>
      <c r="AD374" s="904"/>
      <c r="AE374" s="904"/>
      <c r="AG374" s="902"/>
      <c r="AH374" s="902"/>
      <c r="AI374" s="904"/>
      <c r="AK374" s="902"/>
      <c r="AL374" s="904"/>
    </row>
    <row r="375" ht="20.25" customHeight="1">
      <c r="A375" s="895"/>
      <c r="B375" s="895"/>
      <c r="F375" s="904"/>
      <c r="G375" s="902"/>
      <c r="H375" s="904"/>
      <c r="L375" s="902"/>
      <c r="M375" s="902"/>
      <c r="N375" s="910"/>
      <c r="P375" s="904"/>
      <c r="R375" s="902"/>
      <c r="S375" s="902"/>
      <c r="T375" s="904"/>
      <c r="U375" s="904"/>
      <c r="W375" s="902"/>
      <c r="X375" s="902"/>
      <c r="Y375" s="904"/>
      <c r="Z375" s="902"/>
      <c r="AA375" s="911"/>
      <c r="AB375" s="904"/>
      <c r="AD375" s="904"/>
      <c r="AE375" s="904"/>
      <c r="AG375" s="902"/>
      <c r="AH375" s="902"/>
      <c r="AI375" s="904"/>
      <c r="AK375" s="902"/>
      <c r="AL375" s="904"/>
    </row>
    <row r="376" ht="20.25" customHeight="1">
      <c r="A376" s="895"/>
      <c r="B376" s="895"/>
      <c r="F376" s="904"/>
      <c r="G376" s="902"/>
      <c r="H376" s="904"/>
      <c r="L376" s="902"/>
      <c r="M376" s="902"/>
      <c r="N376" s="910"/>
      <c r="P376" s="904"/>
      <c r="R376" s="902"/>
      <c r="S376" s="902"/>
      <c r="T376" s="904"/>
      <c r="U376" s="904"/>
      <c r="W376" s="902"/>
      <c r="X376" s="902"/>
      <c r="Y376" s="904"/>
      <c r="Z376" s="902"/>
      <c r="AA376" s="911"/>
      <c r="AB376" s="904"/>
      <c r="AD376" s="904"/>
      <c r="AE376" s="904"/>
      <c r="AG376" s="902"/>
      <c r="AH376" s="902"/>
      <c r="AI376" s="904"/>
      <c r="AK376" s="902"/>
      <c r="AL376" s="904"/>
    </row>
    <row r="377" ht="20.25" customHeight="1">
      <c r="A377" s="895"/>
      <c r="B377" s="895"/>
      <c r="F377" s="904"/>
      <c r="G377" s="902"/>
      <c r="H377" s="904"/>
      <c r="L377" s="902"/>
      <c r="M377" s="902"/>
      <c r="N377" s="910"/>
      <c r="P377" s="904"/>
      <c r="R377" s="902"/>
      <c r="S377" s="902"/>
      <c r="T377" s="904"/>
      <c r="U377" s="904"/>
      <c r="W377" s="902"/>
      <c r="X377" s="902"/>
      <c r="Y377" s="904"/>
      <c r="Z377" s="902"/>
      <c r="AA377" s="911"/>
      <c r="AB377" s="904"/>
      <c r="AD377" s="904"/>
      <c r="AE377" s="904"/>
      <c r="AG377" s="902"/>
      <c r="AH377" s="902"/>
      <c r="AI377" s="904"/>
      <c r="AK377" s="902"/>
      <c r="AL377" s="904"/>
    </row>
    <row r="378" ht="20.25" customHeight="1">
      <c r="A378" s="895"/>
      <c r="B378" s="895"/>
      <c r="F378" s="904"/>
      <c r="G378" s="902"/>
      <c r="H378" s="904"/>
      <c r="L378" s="902"/>
      <c r="M378" s="902"/>
      <c r="N378" s="910"/>
      <c r="P378" s="904"/>
      <c r="R378" s="902"/>
      <c r="S378" s="902"/>
      <c r="T378" s="904"/>
      <c r="U378" s="904"/>
      <c r="W378" s="902"/>
      <c r="X378" s="902"/>
      <c r="Y378" s="904"/>
      <c r="Z378" s="902"/>
      <c r="AA378" s="911"/>
      <c r="AB378" s="904"/>
      <c r="AD378" s="904"/>
      <c r="AE378" s="904"/>
      <c r="AG378" s="902"/>
      <c r="AH378" s="902"/>
      <c r="AI378" s="904"/>
      <c r="AK378" s="902"/>
      <c r="AL378" s="904"/>
    </row>
    <row r="379" ht="20.25" customHeight="1">
      <c r="A379" s="895"/>
      <c r="B379" s="895"/>
      <c r="F379" s="904"/>
      <c r="G379" s="902"/>
      <c r="H379" s="904"/>
      <c r="L379" s="902"/>
      <c r="M379" s="902"/>
      <c r="N379" s="910"/>
      <c r="P379" s="904"/>
      <c r="R379" s="902"/>
      <c r="S379" s="902"/>
      <c r="T379" s="904"/>
      <c r="U379" s="904"/>
      <c r="W379" s="902"/>
      <c r="X379" s="902"/>
      <c r="Y379" s="904"/>
      <c r="Z379" s="902"/>
      <c r="AA379" s="911"/>
      <c r="AB379" s="904"/>
      <c r="AD379" s="904"/>
      <c r="AE379" s="904"/>
      <c r="AG379" s="902"/>
      <c r="AH379" s="902"/>
      <c r="AI379" s="904"/>
      <c r="AK379" s="902"/>
      <c r="AL379" s="904"/>
    </row>
    <row r="380" ht="20.25" customHeight="1">
      <c r="A380" s="895"/>
      <c r="B380" s="895"/>
      <c r="F380" s="904"/>
      <c r="G380" s="902"/>
      <c r="H380" s="904"/>
      <c r="L380" s="902"/>
      <c r="M380" s="902"/>
      <c r="N380" s="910"/>
      <c r="P380" s="904"/>
      <c r="R380" s="902"/>
      <c r="S380" s="902"/>
      <c r="T380" s="904"/>
      <c r="U380" s="904"/>
      <c r="W380" s="902"/>
      <c r="X380" s="902"/>
      <c r="Y380" s="904"/>
      <c r="Z380" s="902"/>
      <c r="AA380" s="911"/>
      <c r="AB380" s="904"/>
      <c r="AD380" s="904"/>
      <c r="AE380" s="904"/>
      <c r="AG380" s="902"/>
      <c r="AH380" s="902"/>
      <c r="AI380" s="904"/>
      <c r="AK380" s="902"/>
      <c r="AL380" s="904"/>
    </row>
    <row r="381" ht="20.25" customHeight="1">
      <c r="A381" s="895"/>
      <c r="B381" s="895"/>
      <c r="F381" s="904"/>
      <c r="G381" s="902"/>
      <c r="H381" s="904"/>
      <c r="L381" s="902"/>
      <c r="M381" s="902"/>
      <c r="N381" s="910"/>
      <c r="P381" s="904"/>
      <c r="R381" s="902"/>
      <c r="S381" s="902"/>
      <c r="T381" s="904"/>
      <c r="U381" s="904"/>
      <c r="W381" s="902"/>
      <c r="X381" s="902"/>
      <c r="Y381" s="904"/>
      <c r="Z381" s="902"/>
      <c r="AA381" s="911"/>
      <c r="AB381" s="904"/>
      <c r="AD381" s="904"/>
      <c r="AE381" s="904"/>
      <c r="AG381" s="902"/>
      <c r="AH381" s="902"/>
      <c r="AI381" s="904"/>
      <c r="AK381" s="902"/>
      <c r="AL381" s="904"/>
    </row>
    <row r="382" ht="20.25" customHeight="1">
      <c r="A382" s="895"/>
      <c r="B382" s="895"/>
      <c r="F382" s="904"/>
      <c r="G382" s="902"/>
      <c r="H382" s="904"/>
      <c r="L382" s="902"/>
      <c r="M382" s="902"/>
      <c r="N382" s="910"/>
      <c r="P382" s="904"/>
      <c r="R382" s="902"/>
      <c r="S382" s="902"/>
      <c r="T382" s="904"/>
      <c r="U382" s="904"/>
      <c r="W382" s="902"/>
      <c r="X382" s="902"/>
      <c r="Y382" s="904"/>
      <c r="Z382" s="902"/>
      <c r="AA382" s="911"/>
      <c r="AB382" s="904"/>
      <c r="AD382" s="904"/>
      <c r="AE382" s="904"/>
      <c r="AG382" s="902"/>
      <c r="AH382" s="902"/>
      <c r="AI382" s="904"/>
      <c r="AK382" s="902"/>
      <c r="AL382" s="904"/>
    </row>
    <row r="383" ht="20.25" customHeight="1">
      <c r="A383" s="895"/>
      <c r="B383" s="895"/>
      <c r="F383" s="904"/>
      <c r="G383" s="902"/>
      <c r="H383" s="904"/>
      <c r="L383" s="902"/>
      <c r="M383" s="902"/>
      <c r="N383" s="910"/>
      <c r="P383" s="904"/>
      <c r="R383" s="902"/>
      <c r="S383" s="902"/>
      <c r="T383" s="904"/>
      <c r="U383" s="904"/>
      <c r="W383" s="902"/>
      <c r="X383" s="902"/>
      <c r="Y383" s="904"/>
      <c r="Z383" s="902"/>
      <c r="AA383" s="911"/>
      <c r="AB383" s="904"/>
      <c r="AD383" s="904"/>
      <c r="AE383" s="904"/>
      <c r="AG383" s="902"/>
      <c r="AH383" s="902"/>
      <c r="AI383" s="904"/>
      <c r="AK383" s="902"/>
      <c r="AL383" s="904"/>
    </row>
    <row r="384" ht="20.25" customHeight="1">
      <c r="A384" s="895"/>
      <c r="B384" s="895"/>
      <c r="F384" s="904"/>
      <c r="G384" s="902"/>
      <c r="H384" s="904"/>
      <c r="L384" s="902"/>
      <c r="M384" s="902"/>
      <c r="N384" s="910"/>
      <c r="P384" s="904"/>
      <c r="R384" s="902"/>
      <c r="S384" s="902"/>
      <c r="T384" s="904"/>
      <c r="U384" s="904"/>
      <c r="W384" s="902"/>
      <c r="X384" s="902"/>
      <c r="Y384" s="904"/>
      <c r="Z384" s="902"/>
      <c r="AA384" s="911"/>
      <c r="AB384" s="904"/>
      <c r="AD384" s="904"/>
      <c r="AE384" s="904"/>
      <c r="AG384" s="902"/>
      <c r="AH384" s="902"/>
      <c r="AI384" s="904"/>
      <c r="AK384" s="902"/>
      <c r="AL384" s="904"/>
    </row>
    <row r="385" ht="20.25" customHeight="1">
      <c r="A385" s="895"/>
      <c r="B385" s="895"/>
      <c r="F385" s="904"/>
      <c r="G385" s="902"/>
      <c r="H385" s="904"/>
      <c r="L385" s="902"/>
      <c r="M385" s="902"/>
      <c r="N385" s="910"/>
      <c r="P385" s="904"/>
      <c r="R385" s="902"/>
      <c r="S385" s="902"/>
      <c r="T385" s="904"/>
      <c r="U385" s="904"/>
      <c r="W385" s="902"/>
      <c r="X385" s="902"/>
      <c r="Y385" s="904"/>
      <c r="Z385" s="902"/>
      <c r="AA385" s="911"/>
      <c r="AB385" s="904"/>
      <c r="AD385" s="904"/>
      <c r="AE385" s="904"/>
      <c r="AG385" s="902"/>
      <c r="AH385" s="902"/>
      <c r="AI385" s="904"/>
      <c r="AK385" s="902"/>
      <c r="AL385" s="904"/>
    </row>
    <row r="386" ht="20.25" customHeight="1">
      <c r="A386" s="895"/>
      <c r="B386" s="895"/>
      <c r="F386" s="904"/>
      <c r="G386" s="902"/>
      <c r="H386" s="904"/>
      <c r="L386" s="902"/>
      <c r="M386" s="902"/>
      <c r="N386" s="910"/>
      <c r="P386" s="904"/>
      <c r="R386" s="902"/>
      <c r="S386" s="902"/>
      <c r="T386" s="904"/>
      <c r="U386" s="904"/>
      <c r="W386" s="902"/>
      <c r="X386" s="902"/>
      <c r="Y386" s="904"/>
      <c r="Z386" s="902"/>
      <c r="AA386" s="911"/>
      <c r="AB386" s="904"/>
      <c r="AD386" s="904"/>
      <c r="AE386" s="904"/>
      <c r="AG386" s="902"/>
      <c r="AH386" s="902"/>
      <c r="AI386" s="904"/>
      <c r="AK386" s="902"/>
      <c r="AL386" s="904"/>
    </row>
    <row r="387" ht="20.25" customHeight="1">
      <c r="A387" s="895"/>
      <c r="B387" s="895"/>
      <c r="F387" s="904"/>
      <c r="G387" s="902"/>
      <c r="H387" s="904"/>
      <c r="L387" s="902"/>
      <c r="M387" s="902"/>
      <c r="N387" s="910"/>
      <c r="P387" s="904"/>
      <c r="R387" s="902"/>
      <c r="S387" s="902"/>
      <c r="T387" s="904"/>
      <c r="U387" s="904"/>
      <c r="W387" s="902"/>
      <c r="X387" s="902"/>
      <c r="Y387" s="904"/>
      <c r="Z387" s="902"/>
      <c r="AA387" s="911"/>
      <c r="AB387" s="904"/>
      <c r="AD387" s="904"/>
      <c r="AE387" s="904"/>
      <c r="AG387" s="902"/>
      <c r="AH387" s="902"/>
      <c r="AI387" s="904"/>
      <c r="AK387" s="902"/>
      <c r="AL387" s="904"/>
    </row>
    <row r="388" ht="20.25" customHeight="1">
      <c r="A388" s="895"/>
      <c r="B388" s="895"/>
      <c r="F388" s="904"/>
      <c r="G388" s="902"/>
      <c r="H388" s="904"/>
      <c r="L388" s="902"/>
      <c r="M388" s="902"/>
      <c r="N388" s="910"/>
      <c r="P388" s="904"/>
      <c r="R388" s="902"/>
      <c r="S388" s="902"/>
      <c r="T388" s="904"/>
      <c r="U388" s="904"/>
      <c r="W388" s="902"/>
      <c r="X388" s="902"/>
      <c r="Y388" s="904"/>
      <c r="Z388" s="902"/>
      <c r="AA388" s="911"/>
      <c r="AB388" s="904"/>
      <c r="AD388" s="904"/>
      <c r="AE388" s="904"/>
      <c r="AG388" s="902"/>
      <c r="AH388" s="902"/>
      <c r="AI388" s="904"/>
      <c r="AK388" s="902"/>
      <c r="AL388" s="904"/>
    </row>
    <row r="389" ht="20.25" customHeight="1">
      <c r="A389" s="895"/>
      <c r="B389" s="895"/>
      <c r="F389" s="904"/>
      <c r="G389" s="902"/>
      <c r="H389" s="904"/>
      <c r="L389" s="902"/>
      <c r="M389" s="902"/>
      <c r="N389" s="910"/>
      <c r="P389" s="904"/>
      <c r="R389" s="902"/>
      <c r="S389" s="902"/>
      <c r="T389" s="904"/>
      <c r="U389" s="904"/>
      <c r="W389" s="902"/>
      <c r="X389" s="902"/>
      <c r="Y389" s="904"/>
      <c r="Z389" s="902"/>
      <c r="AA389" s="911"/>
      <c r="AB389" s="904"/>
      <c r="AD389" s="904"/>
      <c r="AE389" s="904"/>
      <c r="AG389" s="902"/>
      <c r="AH389" s="902"/>
      <c r="AI389" s="904"/>
      <c r="AK389" s="902"/>
      <c r="AL389" s="904"/>
    </row>
    <row r="390" ht="20.25" customHeight="1">
      <c r="A390" s="895"/>
      <c r="B390" s="895"/>
      <c r="F390" s="904"/>
      <c r="G390" s="902"/>
      <c r="H390" s="904"/>
      <c r="L390" s="902"/>
      <c r="M390" s="902"/>
      <c r="N390" s="910"/>
      <c r="P390" s="904"/>
      <c r="R390" s="902"/>
      <c r="S390" s="902"/>
      <c r="T390" s="904"/>
      <c r="U390" s="904"/>
      <c r="W390" s="902"/>
      <c r="X390" s="902"/>
      <c r="Y390" s="904"/>
      <c r="Z390" s="902"/>
      <c r="AA390" s="911"/>
      <c r="AB390" s="904"/>
      <c r="AD390" s="904"/>
      <c r="AE390" s="904"/>
      <c r="AG390" s="902"/>
      <c r="AH390" s="902"/>
      <c r="AI390" s="904"/>
      <c r="AK390" s="902"/>
      <c r="AL390" s="904"/>
    </row>
    <row r="391" ht="20.25" customHeight="1">
      <c r="A391" s="895"/>
      <c r="B391" s="895"/>
      <c r="F391" s="904"/>
      <c r="G391" s="902"/>
      <c r="H391" s="904"/>
      <c r="L391" s="902"/>
      <c r="M391" s="902"/>
      <c r="N391" s="910"/>
      <c r="P391" s="904"/>
      <c r="R391" s="902"/>
      <c r="S391" s="902"/>
      <c r="T391" s="904"/>
      <c r="U391" s="904"/>
      <c r="W391" s="902"/>
      <c r="X391" s="902"/>
      <c r="Y391" s="904"/>
      <c r="Z391" s="902"/>
      <c r="AA391" s="911"/>
      <c r="AB391" s="904"/>
      <c r="AD391" s="904"/>
      <c r="AE391" s="904"/>
      <c r="AG391" s="902"/>
      <c r="AH391" s="902"/>
      <c r="AI391" s="904"/>
      <c r="AK391" s="902"/>
      <c r="AL391" s="904"/>
    </row>
    <row r="392" ht="20.25" customHeight="1">
      <c r="A392" s="895"/>
      <c r="B392" s="895"/>
      <c r="F392" s="904"/>
      <c r="G392" s="902"/>
      <c r="H392" s="904"/>
      <c r="L392" s="902"/>
      <c r="M392" s="902"/>
      <c r="N392" s="910"/>
      <c r="P392" s="904"/>
      <c r="R392" s="902"/>
      <c r="S392" s="902"/>
      <c r="T392" s="904"/>
      <c r="U392" s="904"/>
      <c r="W392" s="902"/>
      <c r="X392" s="902"/>
      <c r="Y392" s="904"/>
      <c r="Z392" s="902"/>
      <c r="AA392" s="911"/>
      <c r="AB392" s="904"/>
      <c r="AD392" s="904"/>
      <c r="AE392" s="904"/>
      <c r="AG392" s="902"/>
      <c r="AH392" s="902"/>
      <c r="AI392" s="904"/>
      <c r="AK392" s="902"/>
      <c r="AL392" s="904"/>
    </row>
    <row r="393" ht="20.25" customHeight="1">
      <c r="A393" s="895"/>
      <c r="B393" s="895"/>
      <c r="F393" s="904"/>
      <c r="G393" s="902"/>
      <c r="H393" s="904"/>
      <c r="L393" s="902"/>
      <c r="M393" s="902"/>
      <c r="N393" s="910"/>
      <c r="P393" s="904"/>
      <c r="R393" s="902"/>
      <c r="S393" s="902"/>
      <c r="T393" s="904"/>
      <c r="U393" s="904"/>
      <c r="W393" s="902"/>
      <c r="X393" s="902"/>
      <c r="Y393" s="904"/>
      <c r="Z393" s="902"/>
      <c r="AA393" s="911"/>
      <c r="AB393" s="904"/>
      <c r="AD393" s="904"/>
      <c r="AE393" s="904"/>
      <c r="AG393" s="902"/>
      <c r="AH393" s="902"/>
      <c r="AI393" s="904"/>
      <c r="AK393" s="902"/>
      <c r="AL393" s="904"/>
    </row>
    <row r="394" ht="20.25" customHeight="1">
      <c r="A394" s="895"/>
      <c r="B394" s="895"/>
      <c r="F394" s="904"/>
      <c r="G394" s="902"/>
      <c r="H394" s="904"/>
      <c r="L394" s="902"/>
      <c r="M394" s="902"/>
      <c r="N394" s="910"/>
      <c r="P394" s="904"/>
      <c r="R394" s="902"/>
      <c r="S394" s="902"/>
      <c r="T394" s="904"/>
      <c r="U394" s="904"/>
      <c r="W394" s="902"/>
      <c r="X394" s="902"/>
      <c r="Y394" s="904"/>
      <c r="Z394" s="902"/>
      <c r="AA394" s="911"/>
      <c r="AB394" s="904"/>
      <c r="AD394" s="904"/>
      <c r="AE394" s="904"/>
      <c r="AG394" s="902"/>
      <c r="AH394" s="902"/>
      <c r="AI394" s="904"/>
      <c r="AK394" s="902"/>
      <c r="AL394" s="904"/>
    </row>
    <row r="395" ht="20.25" customHeight="1">
      <c r="A395" s="895"/>
      <c r="B395" s="895"/>
      <c r="F395" s="904"/>
      <c r="G395" s="902"/>
      <c r="H395" s="904"/>
      <c r="L395" s="902"/>
      <c r="M395" s="902"/>
      <c r="N395" s="910"/>
      <c r="P395" s="904"/>
      <c r="R395" s="902"/>
      <c r="S395" s="902"/>
      <c r="T395" s="904"/>
      <c r="U395" s="904"/>
      <c r="W395" s="902"/>
      <c r="X395" s="902"/>
      <c r="Y395" s="904"/>
      <c r="Z395" s="902"/>
      <c r="AA395" s="911"/>
      <c r="AB395" s="904"/>
      <c r="AD395" s="904"/>
      <c r="AE395" s="904"/>
      <c r="AG395" s="902"/>
      <c r="AH395" s="902"/>
      <c r="AI395" s="904"/>
      <c r="AK395" s="902"/>
      <c r="AL395" s="904"/>
    </row>
    <row r="396" ht="20.25" customHeight="1">
      <c r="A396" s="895"/>
      <c r="B396" s="895"/>
      <c r="F396" s="904"/>
      <c r="G396" s="902"/>
      <c r="H396" s="904"/>
      <c r="L396" s="902"/>
      <c r="M396" s="902"/>
      <c r="N396" s="910"/>
      <c r="P396" s="904"/>
      <c r="R396" s="902"/>
      <c r="S396" s="902"/>
      <c r="T396" s="904"/>
      <c r="U396" s="904"/>
      <c r="W396" s="902"/>
      <c r="X396" s="902"/>
      <c r="Y396" s="904"/>
      <c r="Z396" s="902"/>
      <c r="AA396" s="911"/>
      <c r="AB396" s="904"/>
      <c r="AD396" s="904"/>
      <c r="AE396" s="904"/>
      <c r="AG396" s="902"/>
      <c r="AH396" s="902"/>
      <c r="AI396" s="904"/>
      <c r="AK396" s="902"/>
      <c r="AL396" s="904"/>
    </row>
    <row r="397" ht="20.25" customHeight="1">
      <c r="A397" s="895"/>
      <c r="B397" s="895"/>
      <c r="F397" s="904"/>
      <c r="G397" s="902"/>
      <c r="H397" s="904"/>
      <c r="L397" s="902"/>
      <c r="M397" s="902"/>
      <c r="N397" s="910"/>
      <c r="P397" s="904"/>
      <c r="R397" s="902"/>
      <c r="S397" s="902"/>
      <c r="T397" s="904"/>
      <c r="U397" s="904"/>
      <c r="W397" s="902"/>
      <c r="X397" s="902"/>
      <c r="Y397" s="904"/>
      <c r="Z397" s="902"/>
      <c r="AA397" s="911"/>
      <c r="AB397" s="904"/>
      <c r="AD397" s="904"/>
      <c r="AE397" s="904"/>
      <c r="AG397" s="902"/>
      <c r="AH397" s="902"/>
      <c r="AI397" s="904"/>
      <c r="AK397" s="902"/>
      <c r="AL397" s="904"/>
    </row>
    <row r="398" ht="20.25" customHeight="1">
      <c r="A398" s="895"/>
      <c r="B398" s="895"/>
      <c r="F398" s="904"/>
      <c r="G398" s="902"/>
      <c r="H398" s="904"/>
      <c r="L398" s="902"/>
      <c r="M398" s="902"/>
      <c r="N398" s="910"/>
      <c r="P398" s="904"/>
      <c r="R398" s="902"/>
      <c r="S398" s="902"/>
      <c r="T398" s="904"/>
      <c r="U398" s="904"/>
      <c r="W398" s="902"/>
      <c r="X398" s="902"/>
      <c r="Y398" s="904"/>
      <c r="Z398" s="902"/>
      <c r="AA398" s="911"/>
      <c r="AB398" s="904"/>
      <c r="AD398" s="904"/>
      <c r="AE398" s="904"/>
      <c r="AG398" s="902"/>
      <c r="AH398" s="902"/>
      <c r="AI398" s="904"/>
      <c r="AK398" s="902"/>
      <c r="AL398" s="904"/>
    </row>
    <row r="399" ht="20.25" customHeight="1">
      <c r="A399" s="895"/>
      <c r="B399" s="895"/>
      <c r="F399" s="904"/>
      <c r="G399" s="902"/>
      <c r="H399" s="904"/>
      <c r="L399" s="902"/>
      <c r="M399" s="902"/>
      <c r="N399" s="910"/>
      <c r="P399" s="904"/>
      <c r="R399" s="902"/>
      <c r="S399" s="902"/>
      <c r="T399" s="904"/>
      <c r="U399" s="904"/>
      <c r="W399" s="902"/>
      <c r="X399" s="902"/>
      <c r="Y399" s="904"/>
      <c r="Z399" s="902"/>
      <c r="AA399" s="911"/>
      <c r="AB399" s="904"/>
      <c r="AD399" s="904"/>
      <c r="AE399" s="904"/>
      <c r="AG399" s="902"/>
      <c r="AH399" s="902"/>
      <c r="AI399" s="904"/>
      <c r="AK399" s="902"/>
      <c r="AL399" s="904"/>
    </row>
    <row r="400" ht="20.25" customHeight="1">
      <c r="A400" s="895"/>
      <c r="B400" s="895"/>
      <c r="F400" s="904"/>
      <c r="G400" s="902"/>
      <c r="H400" s="904"/>
      <c r="L400" s="902"/>
      <c r="M400" s="902"/>
      <c r="N400" s="910"/>
      <c r="P400" s="904"/>
      <c r="R400" s="902"/>
      <c r="S400" s="902"/>
      <c r="T400" s="904"/>
      <c r="U400" s="904"/>
      <c r="W400" s="902"/>
      <c r="X400" s="902"/>
      <c r="Y400" s="904"/>
      <c r="Z400" s="902"/>
      <c r="AA400" s="911"/>
      <c r="AB400" s="904"/>
      <c r="AD400" s="904"/>
      <c r="AE400" s="904"/>
      <c r="AG400" s="902"/>
      <c r="AH400" s="902"/>
      <c r="AI400" s="904"/>
      <c r="AK400" s="902"/>
      <c r="AL400" s="904"/>
    </row>
    <row r="401" ht="20.25" customHeight="1">
      <c r="A401" s="895"/>
      <c r="B401" s="895"/>
      <c r="F401" s="904"/>
      <c r="G401" s="902"/>
      <c r="H401" s="904"/>
      <c r="L401" s="902"/>
      <c r="M401" s="902"/>
      <c r="N401" s="910"/>
      <c r="P401" s="904"/>
      <c r="R401" s="902"/>
      <c r="S401" s="902"/>
      <c r="T401" s="904"/>
      <c r="U401" s="904"/>
      <c r="W401" s="902"/>
      <c r="X401" s="902"/>
      <c r="Y401" s="904"/>
      <c r="Z401" s="902"/>
      <c r="AA401" s="911"/>
      <c r="AB401" s="904"/>
      <c r="AD401" s="904"/>
      <c r="AE401" s="904"/>
      <c r="AG401" s="902"/>
      <c r="AH401" s="902"/>
      <c r="AI401" s="904"/>
      <c r="AK401" s="902"/>
      <c r="AL401" s="904"/>
    </row>
    <row r="402" ht="20.25" customHeight="1">
      <c r="A402" s="895"/>
      <c r="B402" s="895"/>
      <c r="F402" s="904"/>
      <c r="G402" s="902"/>
      <c r="H402" s="904"/>
      <c r="L402" s="902"/>
      <c r="M402" s="902"/>
      <c r="N402" s="910"/>
      <c r="P402" s="904"/>
      <c r="R402" s="902"/>
      <c r="S402" s="902"/>
      <c r="T402" s="904"/>
      <c r="U402" s="904"/>
      <c r="W402" s="902"/>
      <c r="X402" s="902"/>
      <c r="Y402" s="904"/>
      <c r="Z402" s="902"/>
      <c r="AA402" s="911"/>
      <c r="AB402" s="904"/>
      <c r="AD402" s="904"/>
      <c r="AE402" s="904"/>
      <c r="AG402" s="902"/>
      <c r="AH402" s="902"/>
      <c r="AI402" s="904"/>
      <c r="AK402" s="902"/>
      <c r="AL402" s="904"/>
    </row>
    <row r="403" ht="20.25" customHeight="1">
      <c r="A403" s="895"/>
      <c r="B403" s="895"/>
      <c r="F403" s="904"/>
      <c r="G403" s="902"/>
      <c r="H403" s="904"/>
      <c r="L403" s="902"/>
      <c r="M403" s="902"/>
      <c r="N403" s="910"/>
      <c r="P403" s="904"/>
      <c r="R403" s="902"/>
      <c r="S403" s="902"/>
      <c r="T403" s="904"/>
      <c r="U403" s="904"/>
      <c r="W403" s="902"/>
      <c r="X403" s="902"/>
      <c r="Y403" s="904"/>
      <c r="Z403" s="902"/>
      <c r="AA403" s="911"/>
      <c r="AB403" s="904"/>
      <c r="AD403" s="904"/>
      <c r="AE403" s="904"/>
      <c r="AG403" s="902"/>
      <c r="AH403" s="902"/>
      <c r="AI403" s="904"/>
      <c r="AK403" s="902"/>
      <c r="AL403" s="904"/>
    </row>
    <row r="404" ht="20.25" customHeight="1">
      <c r="A404" s="895"/>
      <c r="B404" s="895"/>
      <c r="F404" s="904"/>
      <c r="G404" s="902"/>
      <c r="H404" s="904"/>
      <c r="L404" s="902"/>
      <c r="M404" s="902"/>
      <c r="N404" s="910"/>
      <c r="P404" s="904"/>
      <c r="R404" s="902"/>
      <c r="S404" s="902"/>
      <c r="T404" s="904"/>
      <c r="U404" s="904"/>
      <c r="W404" s="902"/>
      <c r="X404" s="902"/>
      <c r="Y404" s="904"/>
      <c r="Z404" s="902"/>
      <c r="AA404" s="911"/>
      <c r="AB404" s="904"/>
      <c r="AD404" s="904"/>
      <c r="AE404" s="904"/>
      <c r="AG404" s="902"/>
      <c r="AH404" s="902"/>
      <c r="AI404" s="904"/>
      <c r="AK404" s="902"/>
      <c r="AL404" s="904"/>
    </row>
    <row r="405" ht="20.25" customHeight="1">
      <c r="A405" s="895"/>
      <c r="B405" s="895"/>
      <c r="F405" s="904"/>
      <c r="G405" s="902"/>
      <c r="H405" s="904"/>
      <c r="L405" s="902"/>
      <c r="M405" s="902"/>
      <c r="N405" s="910"/>
      <c r="P405" s="904"/>
      <c r="R405" s="902"/>
      <c r="S405" s="902"/>
      <c r="T405" s="904"/>
      <c r="U405" s="904"/>
      <c r="W405" s="902"/>
      <c r="X405" s="902"/>
      <c r="Y405" s="904"/>
      <c r="Z405" s="902"/>
      <c r="AA405" s="911"/>
      <c r="AB405" s="904"/>
      <c r="AD405" s="904"/>
      <c r="AE405" s="904"/>
      <c r="AG405" s="902"/>
      <c r="AH405" s="902"/>
      <c r="AI405" s="904"/>
      <c r="AK405" s="902"/>
      <c r="AL405" s="904"/>
    </row>
    <row r="406" ht="20.25" customHeight="1">
      <c r="A406" s="895"/>
      <c r="B406" s="895"/>
      <c r="F406" s="904"/>
      <c r="G406" s="902"/>
      <c r="H406" s="904"/>
      <c r="L406" s="902"/>
      <c r="M406" s="902"/>
      <c r="N406" s="910"/>
      <c r="P406" s="904"/>
      <c r="R406" s="902"/>
      <c r="S406" s="902"/>
      <c r="T406" s="904"/>
      <c r="U406" s="904"/>
      <c r="W406" s="902"/>
      <c r="X406" s="902"/>
      <c r="Y406" s="904"/>
      <c r="Z406" s="902"/>
      <c r="AA406" s="911"/>
      <c r="AB406" s="904"/>
      <c r="AD406" s="904"/>
      <c r="AE406" s="904"/>
      <c r="AG406" s="902"/>
      <c r="AH406" s="902"/>
      <c r="AI406" s="904"/>
      <c r="AK406" s="902"/>
      <c r="AL406" s="904"/>
    </row>
    <row r="407" ht="20.25" customHeight="1">
      <c r="A407" s="895"/>
      <c r="B407" s="895"/>
      <c r="F407" s="904"/>
      <c r="G407" s="902"/>
      <c r="H407" s="904"/>
      <c r="L407" s="902"/>
      <c r="M407" s="902"/>
      <c r="N407" s="910"/>
      <c r="P407" s="904"/>
      <c r="R407" s="902"/>
      <c r="S407" s="902"/>
      <c r="T407" s="904"/>
      <c r="U407" s="904"/>
      <c r="W407" s="902"/>
      <c r="X407" s="902"/>
      <c r="Y407" s="904"/>
      <c r="Z407" s="902"/>
      <c r="AA407" s="911"/>
      <c r="AB407" s="904"/>
      <c r="AD407" s="904"/>
      <c r="AE407" s="904"/>
      <c r="AG407" s="902"/>
      <c r="AH407" s="902"/>
      <c r="AI407" s="904"/>
      <c r="AK407" s="902"/>
      <c r="AL407" s="904"/>
    </row>
    <row r="408" ht="20.25" customHeight="1">
      <c r="A408" s="895"/>
      <c r="B408" s="895"/>
      <c r="F408" s="904"/>
      <c r="G408" s="902"/>
      <c r="H408" s="904"/>
      <c r="L408" s="902"/>
      <c r="M408" s="902"/>
      <c r="N408" s="910"/>
      <c r="P408" s="904"/>
      <c r="R408" s="902"/>
      <c r="S408" s="902"/>
      <c r="T408" s="904"/>
      <c r="U408" s="904"/>
      <c r="W408" s="902"/>
      <c r="X408" s="902"/>
      <c r="Y408" s="904"/>
      <c r="Z408" s="902"/>
      <c r="AA408" s="911"/>
      <c r="AB408" s="904"/>
      <c r="AD408" s="904"/>
      <c r="AE408" s="904"/>
      <c r="AG408" s="902"/>
      <c r="AH408" s="902"/>
      <c r="AI408" s="904"/>
      <c r="AK408" s="902"/>
      <c r="AL408" s="904"/>
    </row>
    <row r="409" ht="20.25" customHeight="1">
      <c r="A409" s="895"/>
      <c r="B409" s="895"/>
      <c r="F409" s="904"/>
      <c r="G409" s="902"/>
      <c r="H409" s="904"/>
      <c r="L409" s="902"/>
      <c r="M409" s="902"/>
      <c r="N409" s="910"/>
      <c r="P409" s="904"/>
      <c r="R409" s="902"/>
      <c r="S409" s="902"/>
      <c r="T409" s="904"/>
      <c r="U409" s="904"/>
      <c r="W409" s="902"/>
      <c r="X409" s="902"/>
      <c r="Y409" s="904"/>
      <c r="Z409" s="902"/>
      <c r="AA409" s="911"/>
      <c r="AB409" s="904"/>
      <c r="AD409" s="904"/>
      <c r="AE409" s="904"/>
      <c r="AG409" s="902"/>
      <c r="AH409" s="902"/>
      <c r="AI409" s="904"/>
      <c r="AK409" s="902"/>
      <c r="AL409" s="904"/>
    </row>
    <row r="410" ht="20.25" customHeight="1">
      <c r="A410" s="895"/>
      <c r="B410" s="895"/>
      <c r="F410" s="904"/>
      <c r="G410" s="902"/>
      <c r="H410" s="904"/>
      <c r="L410" s="902"/>
      <c r="M410" s="902"/>
      <c r="N410" s="910"/>
      <c r="P410" s="904"/>
      <c r="R410" s="902"/>
      <c r="S410" s="902"/>
      <c r="T410" s="904"/>
      <c r="U410" s="904"/>
      <c r="W410" s="902"/>
      <c r="X410" s="902"/>
      <c r="Y410" s="904"/>
      <c r="Z410" s="902"/>
      <c r="AA410" s="911"/>
      <c r="AB410" s="904"/>
      <c r="AD410" s="904"/>
      <c r="AE410" s="904"/>
      <c r="AG410" s="902"/>
      <c r="AH410" s="902"/>
      <c r="AI410" s="904"/>
      <c r="AK410" s="902"/>
      <c r="AL410" s="904"/>
    </row>
    <row r="411" ht="20.25" customHeight="1">
      <c r="A411" s="895"/>
      <c r="B411" s="895"/>
      <c r="F411" s="904"/>
      <c r="G411" s="902"/>
      <c r="H411" s="904"/>
      <c r="L411" s="902"/>
      <c r="M411" s="902"/>
      <c r="N411" s="910"/>
      <c r="P411" s="904"/>
      <c r="R411" s="902"/>
      <c r="S411" s="902"/>
      <c r="T411" s="904"/>
      <c r="U411" s="904"/>
      <c r="W411" s="902"/>
      <c r="X411" s="902"/>
      <c r="Y411" s="904"/>
      <c r="Z411" s="902"/>
      <c r="AA411" s="911"/>
      <c r="AB411" s="904"/>
      <c r="AD411" s="904"/>
      <c r="AE411" s="904"/>
      <c r="AG411" s="902"/>
      <c r="AH411" s="902"/>
      <c r="AI411" s="904"/>
      <c r="AK411" s="902"/>
      <c r="AL411" s="904"/>
    </row>
    <row r="412" ht="20.25" customHeight="1">
      <c r="A412" s="895"/>
      <c r="B412" s="895"/>
      <c r="F412" s="904"/>
      <c r="G412" s="902"/>
      <c r="H412" s="904"/>
      <c r="L412" s="902"/>
      <c r="M412" s="902"/>
      <c r="N412" s="910"/>
      <c r="P412" s="904"/>
      <c r="R412" s="902"/>
      <c r="S412" s="902"/>
      <c r="T412" s="904"/>
      <c r="U412" s="904"/>
      <c r="W412" s="902"/>
      <c r="X412" s="902"/>
      <c r="Y412" s="904"/>
      <c r="Z412" s="902"/>
      <c r="AA412" s="911"/>
      <c r="AB412" s="904"/>
      <c r="AD412" s="904"/>
      <c r="AE412" s="904"/>
      <c r="AG412" s="902"/>
      <c r="AH412" s="902"/>
      <c r="AI412" s="904"/>
      <c r="AK412" s="902"/>
      <c r="AL412" s="904"/>
    </row>
    <row r="413" ht="20.25" customHeight="1">
      <c r="A413" s="895"/>
      <c r="B413" s="895"/>
      <c r="F413" s="904"/>
      <c r="G413" s="902"/>
      <c r="H413" s="904"/>
      <c r="L413" s="902"/>
      <c r="M413" s="902"/>
      <c r="N413" s="910"/>
      <c r="P413" s="904"/>
      <c r="R413" s="902"/>
      <c r="S413" s="902"/>
      <c r="T413" s="904"/>
      <c r="U413" s="904"/>
      <c r="W413" s="902"/>
      <c r="X413" s="902"/>
      <c r="Y413" s="904"/>
      <c r="Z413" s="902"/>
      <c r="AA413" s="911"/>
      <c r="AB413" s="904"/>
      <c r="AD413" s="904"/>
      <c r="AE413" s="904"/>
      <c r="AG413" s="902"/>
      <c r="AH413" s="902"/>
      <c r="AI413" s="904"/>
      <c r="AK413" s="902"/>
      <c r="AL413" s="904"/>
    </row>
    <row r="414" ht="20.25" customHeight="1">
      <c r="A414" s="895"/>
      <c r="B414" s="895"/>
      <c r="F414" s="904"/>
      <c r="G414" s="902"/>
      <c r="H414" s="904"/>
      <c r="L414" s="902"/>
      <c r="M414" s="902"/>
      <c r="N414" s="910"/>
      <c r="P414" s="904"/>
      <c r="R414" s="902"/>
      <c r="S414" s="902"/>
      <c r="T414" s="904"/>
      <c r="U414" s="904"/>
      <c r="W414" s="902"/>
      <c r="X414" s="902"/>
      <c r="Y414" s="904"/>
      <c r="Z414" s="902"/>
      <c r="AA414" s="911"/>
      <c r="AB414" s="904"/>
      <c r="AD414" s="904"/>
      <c r="AE414" s="904"/>
      <c r="AG414" s="902"/>
      <c r="AH414" s="902"/>
      <c r="AI414" s="904"/>
      <c r="AK414" s="902"/>
      <c r="AL414" s="904"/>
    </row>
    <row r="415" ht="20.25" customHeight="1">
      <c r="A415" s="895"/>
      <c r="B415" s="895"/>
      <c r="F415" s="904"/>
      <c r="G415" s="902"/>
      <c r="H415" s="904"/>
      <c r="L415" s="902"/>
      <c r="M415" s="902"/>
      <c r="N415" s="910"/>
      <c r="P415" s="904"/>
      <c r="R415" s="902"/>
      <c r="S415" s="902"/>
      <c r="T415" s="904"/>
      <c r="U415" s="904"/>
      <c r="W415" s="902"/>
      <c r="X415" s="902"/>
      <c r="Y415" s="904"/>
      <c r="Z415" s="902"/>
      <c r="AA415" s="911"/>
      <c r="AB415" s="904"/>
      <c r="AD415" s="904"/>
      <c r="AE415" s="904"/>
      <c r="AG415" s="902"/>
      <c r="AH415" s="902"/>
      <c r="AI415" s="904"/>
      <c r="AK415" s="902"/>
      <c r="AL415" s="904"/>
    </row>
    <row r="416" ht="20.25" customHeight="1">
      <c r="A416" s="895"/>
      <c r="B416" s="895"/>
      <c r="F416" s="904"/>
      <c r="G416" s="902"/>
      <c r="H416" s="904"/>
      <c r="L416" s="902"/>
      <c r="M416" s="902"/>
      <c r="N416" s="910"/>
      <c r="P416" s="904"/>
      <c r="R416" s="902"/>
      <c r="S416" s="902"/>
      <c r="T416" s="904"/>
      <c r="U416" s="904"/>
      <c r="W416" s="902"/>
      <c r="X416" s="902"/>
      <c r="Y416" s="904"/>
      <c r="Z416" s="902"/>
      <c r="AA416" s="911"/>
      <c r="AB416" s="904"/>
      <c r="AD416" s="904"/>
      <c r="AE416" s="904"/>
      <c r="AG416" s="902"/>
      <c r="AH416" s="902"/>
      <c r="AI416" s="904"/>
      <c r="AK416" s="902"/>
      <c r="AL416" s="904"/>
    </row>
    <row r="417" ht="20.25" customHeight="1">
      <c r="A417" s="895"/>
      <c r="B417" s="895"/>
      <c r="F417" s="904"/>
      <c r="G417" s="902"/>
      <c r="H417" s="904"/>
      <c r="L417" s="902"/>
      <c r="M417" s="902"/>
      <c r="N417" s="910"/>
      <c r="P417" s="904"/>
      <c r="R417" s="902"/>
      <c r="S417" s="902"/>
      <c r="T417" s="904"/>
      <c r="U417" s="904"/>
      <c r="W417" s="902"/>
      <c r="X417" s="902"/>
      <c r="Y417" s="904"/>
      <c r="Z417" s="902"/>
      <c r="AA417" s="911"/>
      <c r="AB417" s="904"/>
      <c r="AD417" s="904"/>
      <c r="AE417" s="904"/>
      <c r="AG417" s="902"/>
      <c r="AH417" s="902"/>
      <c r="AI417" s="904"/>
      <c r="AK417" s="902"/>
      <c r="AL417" s="904"/>
    </row>
    <row r="418" ht="20.25" customHeight="1">
      <c r="A418" s="895"/>
      <c r="B418" s="895"/>
      <c r="F418" s="904"/>
      <c r="G418" s="902"/>
      <c r="H418" s="904"/>
      <c r="L418" s="902"/>
      <c r="M418" s="902"/>
      <c r="N418" s="910"/>
      <c r="P418" s="904"/>
      <c r="R418" s="902"/>
      <c r="S418" s="902"/>
      <c r="T418" s="904"/>
      <c r="U418" s="904"/>
      <c r="W418" s="902"/>
      <c r="X418" s="902"/>
      <c r="Y418" s="904"/>
      <c r="Z418" s="902"/>
      <c r="AA418" s="911"/>
      <c r="AB418" s="904"/>
      <c r="AD418" s="904"/>
      <c r="AE418" s="904"/>
      <c r="AG418" s="902"/>
      <c r="AH418" s="902"/>
      <c r="AI418" s="904"/>
      <c r="AK418" s="902"/>
      <c r="AL418" s="904"/>
    </row>
    <row r="419" ht="20.25" customHeight="1">
      <c r="A419" s="895"/>
      <c r="B419" s="895"/>
      <c r="F419" s="904"/>
      <c r="G419" s="902"/>
      <c r="H419" s="904"/>
      <c r="L419" s="902"/>
      <c r="M419" s="902"/>
      <c r="N419" s="910"/>
      <c r="P419" s="904"/>
      <c r="R419" s="902"/>
      <c r="S419" s="902"/>
      <c r="T419" s="904"/>
      <c r="U419" s="904"/>
      <c r="W419" s="902"/>
      <c r="X419" s="902"/>
      <c r="Y419" s="904"/>
      <c r="Z419" s="902"/>
      <c r="AA419" s="911"/>
      <c r="AB419" s="904"/>
      <c r="AD419" s="904"/>
      <c r="AE419" s="904"/>
      <c r="AG419" s="902"/>
      <c r="AH419" s="902"/>
      <c r="AI419" s="904"/>
      <c r="AK419" s="902"/>
      <c r="AL419" s="904"/>
    </row>
    <row r="420" ht="20.25" customHeight="1">
      <c r="A420" s="895"/>
      <c r="B420" s="895"/>
      <c r="F420" s="904"/>
      <c r="G420" s="902"/>
      <c r="H420" s="904"/>
      <c r="L420" s="902"/>
      <c r="M420" s="902"/>
      <c r="N420" s="910"/>
      <c r="P420" s="904"/>
      <c r="R420" s="902"/>
      <c r="S420" s="902"/>
      <c r="T420" s="904"/>
      <c r="U420" s="904"/>
      <c r="W420" s="902"/>
      <c r="X420" s="902"/>
      <c r="Y420" s="904"/>
      <c r="Z420" s="902"/>
      <c r="AA420" s="911"/>
      <c r="AB420" s="904"/>
      <c r="AD420" s="904"/>
      <c r="AE420" s="904"/>
      <c r="AG420" s="902"/>
      <c r="AH420" s="902"/>
      <c r="AI420" s="904"/>
      <c r="AK420" s="902"/>
      <c r="AL420" s="904"/>
    </row>
    <row r="421" ht="20.25" customHeight="1">
      <c r="A421" s="895"/>
      <c r="B421" s="895"/>
      <c r="F421" s="904"/>
      <c r="G421" s="902"/>
      <c r="H421" s="904"/>
      <c r="L421" s="902"/>
      <c r="M421" s="902"/>
      <c r="N421" s="910"/>
      <c r="P421" s="904"/>
      <c r="R421" s="902"/>
      <c r="S421" s="902"/>
      <c r="T421" s="904"/>
      <c r="U421" s="904"/>
      <c r="W421" s="902"/>
      <c r="X421" s="902"/>
      <c r="Y421" s="904"/>
      <c r="Z421" s="902"/>
      <c r="AA421" s="911"/>
      <c r="AB421" s="904"/>
      <c r="AD421" s="904"/>
      <c r="AE421" s="904"/>
      <c r="AG421" s="902"/>
      <c r="AH421" s="902"/>
      <c r="AI421" s="904"/>
      <c r="AK421" s="902"/>
      <c r="AL421" s="904"/>
    </row>
    <row r="422" ht="20.25" customHeight="1">
      <c r="A422" s="895"/>
      <c r="B422" s="895"/>
      <c r="F422" s="904"/>
      <c r="G422" s="902"/>
      <c r="H422" s="904"/>
      <c r="L422" s="902"/>
      <c r="M422" s="902"/>
      <c r="N422" s="910"/>
      <c r="P422" s="904"/>
      <c r="R422" s="902"/>
      <c r="S422" s="902"/>
      <c r="T422" s="904"/>
      <c r="U422" s="904"/>
      <c r="W422" s="902"/>
      <c r="X422" s="902"/>
      <c r="Y422" s="904"/>
      <c r="Z422" s="902"/>
      <c r="AA422" s="911"/>
      <c r="AB422" s="904"/>
      <c r="AD422" s="904"/>
      <c r="AE422" s="904"/>
      <c r="AG422" s="902"/>
      <c r="AH422" s="902"/>
      <c r="AI422" s="904"/>
      <c r="AK422" s="902"/>
      <c r="AL422" s="904"/>
    </row>
    <row r="423" ht="20.25" customHeight="1">
      <c r="A423" s="895"/>
      <c r="B423" s="895"/>
      <c r="F423" s="904"/>
      <c r="G423" s="902"/>
      <c r="H423" s="904"/>
      <c r="L423" s="902"/>
      <c r="M423" s="902"/>
      <c r="N423" s="910"/>
      <c r="P423" s="904"/>
      <c r="R423" s="902"/>
      <c r="S423" s="902"/>
      <c r="T423" s="904"/>
      <c r="U423" s="904"/>
      <c r="W423" s="902"/>
      <c r="X423" s="902"/>
      <c r="Y423" s="904"/>
      <c r="Z423" s="902"/>
      <c r="AA423" s="911"/>
      <c r="AB423" s="904"/>
      <c r="AD423" s="904"/>
      <c r="AE423" s="904"/>
      <c r="AG423" s="902"/>
      <c r="AH423" s="902"/>
      <c r="AI423" s="904"/>
      <c r="AK423" s="902"/>
      <c r="AL423" s="904"/>
    </row>
    <row r="424" ht="20.25" customHeight="1">
      <c r="A424" s="895"/>
      <c r="B424" s="895"/>
      <c r="F424" s="904"/>
      <c r="G424" s="902"/>
      <c r="H424" s="904"/>
      <c r="L424" s="902"/>
      <c r="M424" s="902"/>
      <c r="N424" s="910"/>
      <c r="P424" s="904"/>
      <c r="R424" s="902"/>
      <c r="S424" s="902"/>
      <c r="T424" s="904"/>
      <c r="U424" s="904"/>
      <c r="W424" s="902"/>
      <c r="X424" s="902"/>
      <c r="Y424" s="904"/>
      <c r="Z424" s="902"/>
      <c r="AA424" s="911"/>
      <c r="AB424" s="904"/>
      <c r="AD424" s="904"/>
      <c r="AE424" s="904"/>
      <c r="AG424" s="902"/>
      <c r="AH424" s="902"/>
      <c r="AI424" s="904"/>
      <c r="AK424" s="902"/>
      <c r="AL424" s="904"/>
    </row>
    <row r="425" ht="20.25" customHeight="1">
      <c r="A425" s="895"/>
      <c r="B425" s="895"/>
      <c r="F425" s="904"/>
      <c r="G425" s="902"/>
      <c r="H425" s="904"/>
      <c r="L425" s="902"/>
      <c r="M425" s="902"/>
      <c r="N425" s="910"/>
      <c r="P425" s="904"/>
      <c r="R425" s="902"/>
      <c r="S425" s="902"/>
      <c r="T425" s="904"/>
      <c r="U425" s="904"/>
      <c r="W425" s="902"/>
      <c r="X425" s="902"/>
      <c r="Y425" s="904"/>
      <c r="Z425" s="902"/>
      <c r="AA425" s="911"/>
      <c r="AB425" s="904"/>
      <c r="AD425" s="904"/>
      <c r="AE425" s="904"/>
      <c r="AG425" s="902"/>
      <c r="AH425" s="902"/>
      <c r="AI425" s="904"/>
      <c r="AK425" s="902"/>
      <c r="AL425" s="904"/>
    </row>
    <row r="426" ht="20.25" customHeight="1">
      <c r="A426" s="895"/>
      <c r="B426" s="895"/>
      <c r="F426" s="904"/>
      <c r="G426" s="902"/>
      <c r="H426" s="904"/>
      <c r="L426" s="902"/>
      <c r="M426" s="902"/>
      <c r="N426" s="910"/>
      <c r="P426" s="904"/>
      <c r="R426" s="902"/>
      <c r="S426" s="902"/>
      <c r="T426" s="904"/>
      <c r="U426" s="904"/>
      <c r="W426" s="902"/>
      <c r="X426" s="902"/>
      <c r="Y426" s="904"/>
      <c r="Z426" s="902"/>
      <c r="AA426" s="911"/>
      <c r="AB426" s="904"/>
      <c r="AD426" s="904"/>
      <c r="AE426" s="904"/>
      <c r="AG426" s="902"/>
      <c r="AH426" s="902"/>
      <c r="AI426" s="904"/>
      <c r="AK426" s="902"/>
      <c r="AL426" s="904"/>
    </row>
    <row r="427" ht="20.25" customHeight="1">
      <c r="A427" s="895"/>
      <c r="B427" s="895"/>
      <c r="F427" s="904"/>
      <c r="G427" s="902"/>
      <c r="H427" s="904"/>
      <c r="L427" s="902"/>
      <c r="M427" s="902"/>
      <c r="N427" s="910"/>
      <c r="P427" s="904"/>
      <c r="R427" s="902"/>
      <c r="S427" s="902"/>
      <c r="T427" s="904"/>
      <c r="U427" s="904"/>
      <c r="W427" s="902"/>
      <c r="X427" s="902"/>
      <c r="Y427" s="904"/>
      <c r="Z427" s="902"/>
      <c r="AA427" s="911"/>
      <c r="AB427" s="904"/>
      <c r="AD427" s="904"/>
      <c r="AE427" s="904"/>
      <c r="AG427" s="902"/>
      <c r="AH427" s="902"/>
      <c r="AI427" s="904"/>
      <c r="AK427" s="902"/>
      <c r="AL427" s="904"/>
    </row>
    <row r="428" ht="20.25" customHeight="1">
      <c r="A428" s="895"/>
      <c r="B428" s="895"/>
      <c r="F428" s="904"/>
      <c r="G428" s="902"/>
      <c r="H428" s="904"/>
      <c r="L428" s="902"/>
      <c r="M428" s="902"/>
      <c r="N428" s="910"/>
      <c r="P428" s="904"/>
      <c r="R428" s="902"/>
      <c r="S428" s="902"/>
      <c r="T428" s="904"/>
      <c r="U428" s="904"/>
      <c r="W428" s="902"/>
      <c r="X428" s="902"/>
      <c r="Y428" s="904"/>
      <c r="Z428" s="902"/>
      <c r="AA428" s="911"/>
      <c r="AB428" s="904"/>
      <c r="AD428" s="904"/>
      <c r="AE428" s="904"/>
      <c r="AG428" s="902"/>
      <c r="AH428" s="902"/>
      <c r="AI428" s="904"/>
      <c r="AK428" s="902"/>
      <c r="AL428" s="904"/>
    </row>
    <row r="429" ht="20.25" customHeight="1">
      <c r="A429" s="895"/>
      <c r="B429" s="895"/>
      <c r="F429" s="904"/>
      <c r="G429" s="902"/>
      <c r="H429" s="904"/>
      <c r="L429" s="902"/>
      <c r="M429" s="902"/>
      <c r="N429" s="910"/>
      <c r="P429" s="904"/>
      <c r="R429" s="902"/>
      <c r="S429" s="902"/>
      <c r="T429" s="904"/>
      <c r="U429" s="904"/>
      <c r="W429" s="902"/>
      <c r="X429" s="902"/>
      <c r="Y429" s="904"/>
      <c r="Z429" s="902"/>
      <c r="AA429" s="911"/>
      <c r="AB429" s="904"/>
      <c r="AD429" s="904"/>
      <c r="AE429" s="904"/>
      <c r="AG429" s="902"/>
      <c r="AH429" s="902"/>
      <c r="AI429" s="904"/>
      <c r="AK429" s="902"/>
      <c r="AL429" s="904"/>
    </row>
    <row r="430" ht="20.25" customHeight="1">
      <c r="A430" s="895"/>
      <c r="B430" s="895"/>
      <c r="F430" s="904"/>
      <c r="G430" s="902"/>
      <c r="H430" s="904"/>
      <c r="L430" s="902"/>
      <c r="M430" s="902"/>
      <c r="N430" s="910"/>
      <c r="P430" s="904"/>
      <c r="R430" s="902"/>
      <c r="S430" s="902"/>
      <c r="T430" s="904"/>
      <c r="U430" s="904"/>
      <c r="W430" s="902"/>
      <c r="X430" s="902"/>
      <c r="Y430" s="904"/>
      <c r="Z430" s="902"/>
      <c r="AA430" s="911"/>
      <c r="AB430" s="904"/>
      <c r="AD430" s="904"/>
      <c r="AE430" s="904"/>
      <c r="AG430" s="902"/>
      <c r="AH430" s="902"/>
      <c r="AI430" s="904"/>
      <c r="AK430" s="902"/>
      <c r="AL430" s="904"/>
    </row>
    <row r="431" ht="20.25" customHeight="1">
      <c r="A431" s="895"/>
      <c r="B431" s="895"/>
      <c r="F431" s="904"/>
      <c r="G431" s="902"/>
      <c r="H431" s="904"/>
      <c r="L431" s="902"/>
      <c r="M431" s="902"/>
      <c r="N431" s="910"/>
      <c r="P431" s="904"/>
      <c r="R431" s="902"/>
      <c r="S431" s="902"/>
      <c r="T431" s="904"/>
      <c r="U431" s="904"/>
      <c r="W431" s="902"/>
      <c r="X431" s="902"/>
      <c r="Y431" s="904"/>
      <c r="Z431" s="902"/>
      <c r="AA431" s="911"/>
      <c r="AB431" s="904"/>
      <c r="AD431" s="904"/>
      <c r="AE431" s="904"/>
      <c r="AG431" s="902"/>
      <c r="AH431" s="902"/>
      <c r="AI431" s="904"/>
      <c r="AK431" s="902"/>
      <c r="AL431" s="904"/>
    </row>
    <row r="432" ht="20.25" customHeight="1">
      <c r="A432" s="895"/>
      <c r="B432" s="895"/>
      <c r="F432" s="904"/>
      <c r="G432" s="902"/>
      <c r="H432" s="904"/>
      <c r="L432" s="902"/>
      <c r="M432" s="902"/>
      <c r="N432" s="910"/>
      <c r="P432" s="904"/>
      <c r="R432" s="902"/>
      <c r="S432" s="902"/>
      <c r="T432" s="904"/>
      <c r="U432" s="904"/>
      <c r="W432" s="902"/>
      <c r="X432" s="902"/>
      <c r="Y432" s="904"/>
      <c r="Z432" s="902"/>
      <c r="AA432" s="911"/>
      <c r="AB432" s="904"/>
      <c r="AD432" s="904"/>
      <c r="AE432" s="904"/>
      <c r="AG432" s="902"/>
      <c r="AH432" s="902"/>
      <c r="AI432" s="904"/>
      <c r="AK432" s="902"/>
      <c r="AL432" s="904"/>
    </row>
    <row r="433" ht="20.25" customHeight="1">
      <c r="A433" s="895"/>
      <c r="B433" s="895"/>
      <c r="F433" s="904"/>
      <c r="G433" s="902"/>
      <c r="H433" s="904"/>
      <c r="L433" s="902"/>
      <c r="M433" s="902"/>
      <c r="N433" s="910"/>
      <c r="P433" s="904"/>
      <c r="R433" s="902"/>
      <c r="S433" s="902"/>
      <c r="T433" s="904"/>
      <c r="U433" s="904"/>
      <c r="W433" s="902"/>
      <c r="X433" s="902"/>
      <c r="Y433" s="904"/>
      <c r="Z433" s="902"/>
      <c r="AA433" s="911"/>
      <c r="AB433" s="904"/>
      <c r="AD433" s="904"/>
      <c r="AE433" s="904"/>
      <c r="AG433" s="902"/>
      <c r="AH433" s="902"/>
      <c r="AI433" s="904"/>
      <c r="AK433" s="902"/>
      <c r="AL433" s="904"/>
    </row>
    <row r="434" ht="20.25" customHeight="1">
      <c r="A434" s="895"/>
      <c r="B434" s="895"/>
      <c r="F434" s="904"/>
      <c r="G434" s="902"/>
      <c r="H434" s="904"/>
      <c r="L434" s="902"/>
      <c r="M434" s="902"/>
      <c r="N434" s="910"/>
      <c r="P434" s="904"/>
      <c r="R434" s="902"/>
      <c r="S434" s="902"/>
      <c r="T434" s="904"/>
      <c r="U434" s="904"/>
      <c r="W434" s="902"/>
      <c r="X434" s="902"/>
      <c r="Y434" s="904"/>
      <c r="Z434" s="902"/>
      <c r="AA434" s="911"/>
      <c r="AB434" s="904"/>
      <c r="AD434" s="904"/>
      <c r="AE434" s="904"/>
      <c r="AG434" s="902"/>
      <c r="AH434" s="902"/>
      <c r="AI434" s="904"/>
      <c r="AK434" s="902"/>
      <c r="AL434" s="904"/>
    </row>
    <row r="435" ht="20.25" customHeight="1">
      <c r="A435" s="895"/>
      <c r="B435" s="895"/>
      <c r="F435" s="904"/>
      <c r="G435" s="902"/>
      <c r="H435" s="904"/>
      <c r="L435" s="902"/>
      <c r="M435" s="902"/>
      <c r="N435" s="910"/>
      <c r="P435" s="904"/>
      <c r="R435" s="902"/>
      <c r="S435" s="902"/>
      <c r="T435" s="904"/>
      <c r="U435" s="904"/>
      <c r="W435" s="902"/>
      <c r="X435" s="902"/>
      <c r="Y435" s="904"/>
      <c r="Z435" s="902"/>
      <c r="AA435" s="911"/>
      <c r="AB435" s="904"/>
      <c r="AD435" s="904"/>
      <c r="AE435" s="904"/>
      <c r="AG435" s="902"/>
      <c r="AH435" s="902"/>
      <c r="AI435" s="904"/>
      <c r="AK435" s="902"/>
      <c r="AL435" s="904"/>
    </row>
    <row r="436" ht="20.25" customHeight="1">
      <c r="A436" s="895"/>
      <c r="B436" s="895"/>
      <c r="F436" s="904"/>
      <c r="G436" s="902"/>
      <c r="H436" s="904"/>
      <c r="L436" s="902"/>
      <c r="M436" s="902"/>
      <c r="N436" s="910"/>
      <c r="P436" s="904"/>
      <c r="R436" s="902"/>
      <c r="S436" s="902"/>
      <c r="T436" s="904"/>
      <c r="U436" s="904"/>
      <c r="W436" s="902"/>
      <c r="X436" s="902"/>
      <c r="Y436" s="904"/>
      <c r="Z436" s="902"/>
      <c r="AA436" s="911"/>
      <c r="AB436" s="904"/>
      <c r="AD436" s="904"/>
      <c r="AE436" s="904"/>
      <c r="AG436" s="902"/>
      <c r="AH436" s="902"/>
      <c r="AI436" s="904"/>
      <c r="AK436" s="902"/>
      <c r="AL436" s="904"/>
    </row>
    <row r="437" ht="20.25" customHeight="1">
      <c r="A437" s="895"/>
      <c r="B437" s="895"/>
      <c r="F437" s="904"/>
      <c r="G437" s="902"/>
      <c r="H437" s="904"/>
      <c r="L437" s="902"/>
      <c r="M437" s="902"/>
      <c r="N437" s="910"/>
      <c r="P437" s="904"/>
      <c r="R437" s="902"/>
      <c r="S437" s="902"/>
      <c r="T437" s="904"/>
      <c r="U437" s="904"/>
      <c r="W437" s="902"/>
      <c r="X437" s="902"/>
      <c r="Y437" s="904"/>
      <c r="Z437" s="902"/>
      <c r="AA437" s="911"/>
      <c r="AB437" s="904"/>
      <c r="AD437" s="904"/>
      <c r="AE437" s="904"/>
      <c r="AG437" s="902"/>
      <c r="AH437" s="902"/>
      <c r="AI437" s="904"/>
      <c r="AK437" s="902"/>
      <c r="AL437" s="904"/>
    </row>
    <row r="438" ht="20.25" customHeight="1">
      <c r="A438" s="895"/>
      <c r="B438" s="895"/>
      <c r="F438" s="904"/>
      <c r="G438" s="902"/>
      <c r="H438" s="904"/>
      <c r="L438" s="902"/>
      <c r="M438" s="902"/>
      <c r="N438" s="910"/>
      <c r="P438" s="904"/>
      <c r="R438" s="902"/>
      <c r="S438" s="902"/>
      <c r="T438" s="904"/>
      <c r="U438" s="904"/>
      <c r="W438" s="902"/>
      <c r="X438" s="902"/>
      <c r="Y438" s="904"/>
      <c r="Z438" s="902"/>
      <c r="AA438" s="911"/>
      <c r="AB438" s="904"/>
      <c r="AD438" s="904"/>
      <c r="AE438" s="904"/>
      <c r="AG438" s="902"/>
      <c r="AH438" s="902"/>
      <c r="AI438" s="904"/>
      <c r="AK438" s="902"/>
      <c r="AL438" s="904"/>
    </row>
    <row r="439" ht="20.25" customHeight="1">
      <c r="A439" s="895"/>
      <c r="B439" s="895"/>
      <c r="F439" s="904"/>
      <c r="G439" s="902"/>
      <c r="H439" s="904"/>
      <c r="L439" s="902"/>
      <c r="M439" s="902"/>
      <c r="N439" s="910"/>
      <c r="P439" s="904"/>
      <c r="R439" s="902"/>
      <c r="S439" s="902"/>
      <c r="T439" s="904"/>
      <c r="U439" s="904"/>
      <c r="W439" s="902"/>
      <c r="X439" s="902"/>
      <c r="Y439" s="904"/>
      <c r="Z439" s="902"/>
      <c r="AA439" s="911"/>
      <c r="AB439" s="904"/>
      <c r="AD439" s="904"/>
      <c r="AE439" s="904"/>
      <c r="AG439" s="902"/>
      <c r="AH439" s="902"/>
      <c r="AI439" s="904"/>
      <c r="AK439" s="902"/>
      <c r="AL439" s="904"/>
    </row>
    <row r="440" ht="20.25" customHeight="1">
      <c r="A440" s="895"/>
      <c r="B440" s="895"/>
      <c r="F440" s="904"/>
      <c r="G440" s="902"/>
      <c r="H440" s="904"/>
      <c r="L440" s="902"/>
      <c r="M440" s="902"/>
      <c r="N440" s="910"/>
      <c r="P440" s="904"/>
      <c r="R440" s="902"/>
      <c r="S440" s="902"/>
      <c r="T440" s="904"/>
      <c r="U440" s="904"/>
      <c r="W440" s="902"/>
      <c r="X440" s="902"/>
      <c r="Y440" s="904"/>
      <c r="Z440" s="902"/>
      <c r="AA440" s="911"/>
      <c r="AB440" s="904"/>
      <c r="AD440" s="904"/>
      <c r="AE440" s="904"/>
      <c r="AG440" s="902"/>
      <c r="AH440" s="902"/>
      <c r="AI440" s="904"/>
      <c r="AK440" s="902"/>
      <c r="AL440" s="904"/>
    </row>
    <row r="441" ht="20.25" customHeight="1">
      <c r="A441" s="895"/>
      <c r="B441" s="895"/>
      <c r="F441" s="904"/>
      <c r="G441" s="902"/>
      <c r="H441" s="904"/>
      <c r="L441" s="902"/>
      <c r="M441" s="902"/>
      <c r="N441" s="910"/>
      <c r="P441" s="904"/>
      <c r="R441" s="902"/>
      <c r="S441" s="902"/>
      <c r="T441" s="904"/>
      <c r="U441" s="904"/>
      <c r="W441" s="902"/>
      <c r="X441" s="902"/>
      <c r="Y441" s="904"/>
      <c r="Z441" s="902"/>
      <c r="AA441" s="911"/>
      <c r="AB441" s="904"/>
      <c r="AD441" s="904"/>
      <c r="AE441" s="904"/>
      <c r="AG441" s="902"/>
      <c r="AH441" s="902"/>
      <c r="AI441" s="904"/>
      <c r="AK441" s="902"/>
      <c r="AL441" s="904"/>
    </row>
    <row r="442" ht="20.25" customHeight="1">
      <c r="A442" s="895"/>
      <c r="B442" s="895"/>
      <c r="F442" s="904"/>
      <c r="G442" s="902"/>
      <c r="H442" s="904"/>
      <c r="L442" s="902"/>
      <c r="M442" s="902"/>
      <c r="N442" s="910"/>
      <c r="P442" s="904"/>
      <c r="R442" s="902"/>
      <c r="S442" s="902"/>
      <c r="T442" s="904"/>
      <c r="U442" s="904"/>
      <c r="W442" s="902"/>
      <c r="X442" s="902"/>
      <c r="Y442" s="904"/>
      <c r="Z442" s="902"/>
      <c r="AA442" s="911"/>
      <c r="AB442" s="904"/>
      <c r="AD442" s="904"/>
      <c r="AE442" s="904"/>
      <c r="AG442" s="902"/>
      <c r="AH442" s="902"/>
      <c r="AI442" s="904"/>
      <c r="AK442" s="902"/>
      <c r="AL442" s="904"/>
    </row>
    <row r="443" ht="20.25" customHeight="1">
      <c r="A443" s="895"/>
      <c r="B443" s="895"/>
      <c r="F443" s="904"/>
      <c r="G443" s="902"/>
      <c r="H443" s="904"/>
      <c r="L443" s="902"/>
      <c r="M443" s="902"/>
      <c r="N443" s="910"/>
      <c r="P443" s="904"/>
      <c r="R443" s="902"/>
      <c r="S443" s="902"/>
      <c r="T443" s="904"/>
      <c r="U443" s="904"/>
      <c r="W443" s="902"/>
      <c r="X443" s="902"/>
      <c r="Y443" s="904"/>
      <c r="Z443" s="902"/>
      <c r="AA443" s="911"/>
      <c r="AB443" s="904"/>
      <c r="AD443" s="904"/>
      <c r="AE443" s="904"/>
      <c r="AG443" s="902"/>
      <c r="AH443" s="902"/>
      <c r="AI443" s="904"/>
      <c r="AK443" s="902"/>
      <c r="AL443" s="904"/>
    </row>
    <row r="444" ht="20.25" customHeight="1">
      <c r="A444" s="895"/>
      <c r="B444" s="895"/>
      <c r="F444" s="904"/>
      <c r="G444" s="902"/>
      <c r="H444" s="904"/>
      <c r="L444" s="902"/>
      <c r="M444" s="902"/>
      <c r="N444" s="910"/>
      <c r="P444" s="904"/>
      <c r="R444" s="902"/>
      <c r="S444" s="902"/>
      <c r="T444" s="904"/>
      <c r="U444" s="904"/>
      <c r="W444" s="902"/>
      <c r="X444" s="902"/>
      <c r="Y444" s="904"/>
      <c r="Z444" s="902"/>
      <c r="AA444" s="911"/>
      <c r="AB444" s="904"/>
      <c r="AD444" s="904"/>
      <c r="AE444" s="904"/>
      <c r="AG444" s="902"/>
      <c r="AH444" s="902"/>
      <c r="AI444" s="904"/>
      <c r="AK444" s="902"/>
      <c r="AL444" s="904"/>
    </row>
    <row r="445" ht="20.25" customHeight="1">
      <c r="A445" s="895"/>
      <c r="B445" s="895"/>
      <c r="F445" s="904"/>
      <c r="G445" s="902"/>
      <c r="H445" s="904"/>
      <c r="L445" s="902"/>
      <c r="M445" s="902"/>
      <c r="N445" s="910"/>
      <c r="P445" s="904"/>
      <c r="R445" s="902"/>
      <c r="S445" s="902"/>
      <c r="T445" s="904"/>
      <c r="U445" s="904"/>
      <c r="W445" s="902"/>
      <c r="X445" s="902"/>
      <c r="Y445" s="904"/>
      <c r="Z445" s="902"/>
      <c r="AA445" s="911"/>
      <c r="AB445" s="904"/>
      <c r="AD445" s="904"/>
      <c r="AE445" s="904"/>
      <c r="AG445" s="902"/>
      <c r="AH445" s="902"/>
      <c r="AI445" s="904"/>
      <c r="AK445" s="902"/>
      <c r="AL445" s="904"/>
    </row>
    <row r="446" ht="20.25" customHeight="1">
      <c r="A446" s="895"/>
      <c r="B446" s="895"/>
      <c r="F446" s="904"/>
      <c r="G446" s="902"/>
      <c r="H446" s="904"/>
      <c r="L446" s="902"/>
      <c r="M446" s="902"/>
      <c r="N446" s="910"/>
      <c r="P446" s="904"/>
      <c r="R446" s="902"/>
      <c r="S446" s="902"/>
      <c r="T446" s="904"/>
      <c r="U446" s="904"/>
      <c r="W446" s="902"/>
      <c r="X446" s="902"/>
      <c r="Y446" s="904"/>
      <c r="Z446" s="902"/>
      <c r="AA446" s="911"/>
      <c r="AB446" s="904"/>
      <c r="AD446" s="904"/>
      <c r="AE446" s="904"/>
      <c r="AG446" s="902"/>
      <c r="AH446" s="902"/>
      <c r="AI446" s="904"/>
      <c r="AK446" s="902"/>
      <c r="AL446" s="904"/>
    </row>
    <row r="447" ht="20.25" customHeight="1">
      <c r="A447" s="895"/>
      <c r="B447" s="895"/>
      <c r="F447" s="904"/>
      <c r="G447" s="902"/>
      <c r="H447" s="904"/>
      <c r="L447" s="902"/>
      <c r="M447" s="902"/>
      <c r="N447" s="910"/>
      <c r="P447" s="904"/>
      <c r="R447" s="902"/>
      <c r="S447" s="902"/>
      <c r="T447" s="904"/>
      <c r="U447" s="904"/>
      <c r="W447" s="902"/>
      <c r="X447" s="902"/>
      <c r="Y447" s="904"/>
      <c r="Z447" s="902"/>
      <c r="AA447" s="911"/>
      <c r="AB447" s="904"/>
      <c r="AD447" s="904"/>
      <c r="AE447" s="904"/>
      <c r="AG447" s="902"/>
      <c r="AH447" s="902"/>
      <c r="AI447" s="904"/>
      <c r="AK447" s="902"/>
      <c r="AL447" s="904"/>
    </row>
    <row r="448" ht="20.25" customHeight="1">
      <c r="A448" s="895"/>
      <c r="B448" s="895"/>
      <c r="F448" s="904"/>
      <c r="G448" s="902"/>
      <c r="H448" s="904"/>
      <c r="L448" s="902"/>
      <c r="M448" s="902"/>
      <c r="N448" s="910"/>
      <c r="P448" s="904"/>
      <c r="R448" s="902"/>
      <c r="S448" s="902"/>
      <c r="T448" s="904"/>
      <c r="U448" s="904"/>
      <c r="W448" s="902"/>
      <c r="X448" s="902"/>
      <c r="Y448" s="904"/>
      <c r="Z448" s="902"/>
      <c r="AA448" s="911"/>
      <c r="AB448" s="904"/>
      <c r="AD448" s="904"/>
      <c r="AE448" s="904"/>
      <c r="AG448" s="902"/>
      <c r="AH448" s="902"/>
      <c r="AI448" s="904"/>
      <c r="AK448" s="902"/>
      <c r="AL448" s="904"/>
    </row>
    <row r="449" ht="20.25" customHeight="1">
      <c r="A449" s="895"/>
      <c r="B449" s="895"/>
      <c r="F449" s="904"/>
      <c r="G449" s="902"/>
      <c r="H449" s="904"/>
      <c r="L449" s="902"/>
      <c r="M449" s="902"/>
      <c r="N449" s="910"/>
      <c r="P449" s="904"/>
      <c r="R449" s="902"/>
      <c r="S449" s="902"/>
      <c r="T449" s="904"/>
      <c r="U449" s="904"/>
      <c r="W449" s="902"/>
      <c r="X449" s="902"/>
      <c r="Y449" s="904"/>
      <c r="Z449" s="902"/>
      <c r="AA449" s="911"/>
      <c r="AB449" s="904"/>
      <c r="AD449" s="904"/>
      <c r="AE449" s="904"/>
      <c r="AG449" s="902"/>
      <c r="AH449" s="902"/>
      <c r="AI449" s="904"/>
      <c r="AK449" s="902"/>
      <c r="AL449" s="904"/>
    </row>
    <row r="450" ht="20.25" customHeight="1">
      <c r="A450" s="895"/>
      <c r="B450" s="895"/>
      <c r="F450" s="904"/>
      <c r="G450" s="902"/>
      <c r="H450" s="904"/>
      <c r="L450" s="902"/>
      <c r="M450" s="902"/>
      <c r="N450" s="910"/>
      <c r="P450" s="904"/>
      <c r="R450" s="902"/>
      <c r="S450" s="902"/>
      <c r="T450" s="904"/>
      <c r="U450" s="904"/>
      <c r="W450" s="902"/>
      <c r="X450" s="902"/>
      <c r="Y450" s="904"/>
      <c r="Z450" s="902"/>
      <c r="AA450" s="911"/>
      <c r="AB450" s="904"/>
      <c r="AD450" s="904"/>
      <c r="AE450" s="904"/>
      <c r="AG450" s="902"/>
      <c r="AH450" s="902"/>
      <c r="AI450" s="904"/>
      <c r="AK450" s="902"/>
      <c r="AL450" s="904"/>
    </row>
    <row r="451" ht="20.25" customHeight="1">
      <c r="A451" s="895"/>
      <c r="B451" s="895"/>
      <c r="F451" s="904"/>
      <c r="G451" s="902"/>
      <c r="H451" s="904"/>
      <c r="L451" s="902"/>
      <c r="M451" s="902"/>
      <c r="N451" s="910"/>
      <c r="P451" s="904"/>
      <c r="R451" s="902"/>
      <c r="S451" s="902"/>
      <c r="T451" s="904"/>
      <c r="U451" s="904"/>
      <c r="W451" s="902"/>
      <c r="X451" s="902"/>
      <c r="Y451" s="904"/>
      <c r="Z451" s="902"/>
      <c r="AA451" s="911"/>
      <c r="AB451" s="904"/>
      <c r="AD451" s="904"/>
      <c r="AE451" s="904"/>
      <c r="AG451" s="902"/>
      <c r="AH451" s="902"/>
      <c r="AI451" s="904"/>
      <c r="AK451" s="902"/>
      <c r="AL451" s="904"/>
    </row>
    <row r="452" ht="20.25" customHeight="1">
      <c r="A452" s="895"/>
      <c r="B452" s="895"/>
      <c r="F452" s="904"/>
      <c r="G452" s="902"/>
      <c r="H452" s="904"/>
      <c r="L452" s="902"/>
      <c r="M452" s="902"/>
      <c r="N452" s="910"/>
      <c r="P452" s="904"/>
      <c r="R452" s="902"/>
      <c r="S452" s="902"/>
      <c r="T452" s="904"/>
      <c r="U452" s="904"/>
      <c r="W452" s="902"/>
      <c r="X452" s="902"/>
      <c r="Y452" s="904"/>
      <c r="Z452" s="902"/>
      <c r="AA452" s="911"/>
      <c r="AB452" s="904"/>
      <c r="AD452" s="904"/>
      <c r="AE452" s="904"/>
      <c r="AG452" s="902"/>
      <c r="AH452" s="902"/>
      <c r="AI452" s="904"/>
      <c r="AK452" s="902"/>
      <c r="AL452" s="904"/>
    </row>
    <row r="453" ht="20.25" customHeight="1">
      <c r="A453" s="895"/>
      <c r="B453" s="895"/>
      <c r="F453" s="904"/>
      <c r="G453" s="902"/>
      <c r="H453" s="904"/>
      <c r="L453" s="902"/>
      <c r="M453" s="902"/>
      <c r="N453" s="910"/>
      <c r="P453" s="904"/>
      <c r="R453" s="902"/>
      <c r="S453" s="902"/>
      <c r="T453" s="904"/>
      <c r="U453" s="904"/>
      <c r="W453" s="902"/>
      <c r="X453" s="902"/>
      <c r="Y453" s="904"/>
      <c r="Z453" s="902"/>
      <c r="AA453" s="911"/>
      <c r="AB453" s="904"/>
      <c r="AD453" s="904"/>
      <c r="AE453" s="904"/>
      <c r="AG453" s="902"/>
      <c r="AH453" s="902"/>
      <c r="AI453" s="904"/>
      <c r="AK453" s="902"/>
      <c r="AL453" s="904"/>
    </row>
    <row r="454" ht="20.25" customHeight="1">
      <c r="A454" s="895"/>
      <c r="B454" s="895"/>
      <c r="F454" s="904"/>
      <c r="G454" s="902"/>
      <c r="H454" s="904"/>
      <c r="L454" s="902"/>
      <c r="M454" s="902"/>
      <c r="N454" s="910"/>
      <c r="P454" s="904"/>
      <c r="R454" s="902"/>
      <c r="S454" s="902"/>
      <c r="T454" s="904"/>
      <c r="U454" s="904"/>
      <c r="W454" s="902"/>
      <c r="X454" s="902"/>
      <c r="Y454" s="904"/>
      <c r="Z454" s="902"/>
      <c r="AA454" s="911"/>
      <c r="AB454" s="904"/>
      <c r="AD454" s="904"/>
      <c r="AE454" s="904"/>
      <c r="AG454" s="902"/>
      <c r="AH454" s="902"/>
      <c r="AI454" s="904"/>
      <c r="AK454" s="902"/>
      <c r="AL454" s="904"/>
    </row>
    <row r="455" ht="20.25" customHeight="1">
      <c r="A455" s="895"/>
      <c r="B455" s="895"/>
      <c r="F455" s="904"/>
      <c r="G455" s="902"/>
      <c r="H455" s="904"/>
      <c r="L455" s="902"/>
      <c r="M455" s="902"/>
      <c r="N455" s="910"/>
      <c r="P455" s="904"/>
      <c r="R455" s="902"/>
      <c r="S455" s="902"/>
      <c r="T455" s="904"/>
      <c r="U455" s="904"/>
      <c r="W455" s="902"/>
      <c r="X455" s="902"/>
      <c r="Y455" s="904"/>
      <c r="Z455" s="902"/>
      <c r="AA455" s="911"/>
      <c r="AB455" s="904"/>
      <c r="AD455" s="904"/>
      <c r="AE455" s="904"/>
      <c r="AG455" s="902"/>
      <c r="AH455" s="902"/>
      <c r="AI455" s="904"/>
      <c r="AK455" s="902"/>
      <c r="AL455" s="904"/>
    </row>
    <row r="456" ht="20.25" customHeight="1">
      <c r="A456" s="895"/>
      <c r="B456" s="895"/>
      <c r="F456" s="904"/>
      <c r="G456" s="902"/>
      <c r="H456" s="904"/>
      <c r="L456" s="902"/>
      <c r="M456" s="902"/>
      <c r="N456" s="910"/>
      <c r="P456" s="904"/>
      <c r="R456" s="902"/>
      <c r="S456" s="902"/>
      <c r="T456" s="904"/>
      <c r="U456" s="904"/>
      <c r="W456" s="902"/>
      <c r="X456" s="902"/>
      <c r="Y456" s="904"/>
      <c r="Z456" s="902"/>
      <c r="AA456" s="911"/>
      <c r="AB456" s="904"/>
      <c r="AD456" s="904"/>
      <c r="AE456" s="904"/>
      <c r="AG456" s="902"/>
      <c r="AH456" s="902"/>
      <c r="AI456" s="904"/>
      <c r="AK456" s="902"/>
      <c r="AL456" s="904"/>
    </row>
    <row r="457" ht="20.25" customHeight="1">
      <c r="A457" s="895"/>
      <c r="B457" s="895"/>
      <c r="F457" s="904"/>
      <c r="G457" s="902"/>
      <c r="H457" s="904"/>
      <c r="L457" s="902"/>
      <c r="M457" s="902"/>
      <c r="N457" s="910"/>
      <c r="P457" s="904"/>
      <c r="R457" s="902"/>
      <c r="S457" s="902"/>
      <c r="T457" s="904"/>
      <c r="U457" s="904"/>
      <c r="W457" s="902"/>
      <c r="X457" s="902"/>
      <c r="Y457" s="904"/>
      <c r="Z457" s="902"/>
      <c r="AA457" s="911"/>
      <c r="AB457" s="904"/>
      <c r="AD457" s="904"/>
      <c r="AE457" s="904"/>
      <c r="AG457" s="902"/>
      <c r="AH457" s="902"/>
      <c r="AI457" s="904"/>
      <c r="AK457" s="902"/>
      <c r="AL457" s="904"/>
    </row>
    <row r="458" ht="20.25" customHeight="1">
      <c r="A458" s="895"/>
      <c r="B458" s="895"/>
      <c r="F458" s="904"/>
      <c r="G458" s="902"/>
      <c r="H458" s="904"/>
      <c r="L458" s="902"/>
      <c r="M458" s="902"/>
      <c r="N458" s="910"/>
      <c r="P458" s="904"/>
      <c r="R458" s="902"/>
      <c r="S458" s="902"/>
      <c r="T458" s="904"/>
      <c r="U458" s="904"/>
      <c r="W458" s="902"/>
      <c r="X458" s="902"/>
      <c r="Y458" s="904"/>
      <c r="Z458" s="902"/>
      <c r="AA458" s="911"/>
      <c r="AB458" s="904"/>
      <c r="AD458" s="904"/>
      <c r="AE458" s="904"/>
      <c r="AG458" s="902"/>
      <c r="AH458" s="902"/>
      <c r="AI458" s="904"/>
      <c r="AK458" s="902"/>
      <c r="AL458" s="904"/>
    </row>
    <row r="459" ht="20.25" customHeight="1">
      <c r="A459" s="895"/>
      <c r="B459" s="895"/>
      <c r="F459" s="904"/>
      <c r="G459" s="902"/>
      <c r="H459" s="904"/>
      <c r="L459" s="902"/>
      <c r="M459" s="902"/>
      <c r="N459" s="910"/>
      <c r="P459" s="904"/>
      <c r="R459" s="902"/>
      <c r="S459" s="902"/>
      <c r="T459" s="904"/>
      <c r="U459" s="904"/>
      <c r="W459" s="902"/>
      <c r="X459" s="902"/>
      <c r="Y459" s="904"/>
      <c r="Z459" s="902"/>
      <c r="AA459" s="911"/>
      <c r="AB459" s="904"/>
      <c r="AD459" s="904"/>
      <c r="AE459" s="904"/>
      <c r="AG459" s="902"/>
      <c r="AH459" s="902"/>
      <c r="AI459" s="904"/>
      <c r="AK459" s="902"/>
      <c r="AL459" s="904"/>
    </row>
    <row r="460" ht="20.25" customHeight="1">
      <c r="A460" s="895"/>
      <c r="B460" s="895"/>
      <c r="F460" s="904"/>
      <c r="G460" s="902"/>
      <c r="H460" s="904"/>
      <c r="L460" s="902"/>
      <c r="M460" s="902"/>
      <c r="N460" s="910"/>
      <c r="P460" s="904"/>
      <c r="R460" s="902"/>
      <c r="S460" s="902"/>
      <c r="T460" s="904"/>
      <c r="U460" s="904"/>
      <c r="W460" s="902"/>
      <c r="X460" s="902"/>
      <c r="Y460" s="904"/>
      <c r="Z460" s="902"/>
      <c r="AA460" s="911"/>
      <c r="AB460" s="904"/>
      <c r="AD460" s="904"/>
      <c r="AE460" s="904"/>
      <c r="AG460" s="902"/>
      <c r="AH460" s="902"/>
      <c r="AI460" s="904"/>
      <c r="AK460" s="902"/>
      <c r="AL460" s="904"/>
    </row>
    <row r="461" ht="20.25" customHeight="1">
      <c r="A461" s="895"/>
      <c r="B461" s="895"/>
      <c r="F461" s="904"/>
      <c r="G461" s="902"/>
      <c r="H461" s="904"/>
      <c r="L461" s="902"/>
      <c r="M461" s="902"/>
      <c r="N461" s="910"/>
      <c r="P461" s="904"/>
      <c r="R461" s="902"/>
      <c r="S461" s="902"/>
      <c r="T461" s="904"/>
      <c r="U461" s="904"/>
      <c r="W461" s="902"/>
      <c r="X461" s="902"/>
      <c r="Y461" s="904"/>
      <c r="Z461" s="902"/>
      <c r="AA461" s="911"/>
      <c r="AB461" s="904"/>
      <c r="AD461" s="904"/>
      <c r="AE461" s="904"/>
      <c r="AG461" s="902"/>
      <c r="AH461" s="902"/>
      <c r="AI461" s="904"/>
      <c r="AK461" s="902"/>
      <c r="AL461" s="904"/>
    </row>
    <row r="462" ht="20.25" customHeight="1">
      <c r="A462" s="895"/>
      <c r="B462" s="895"/>
      <c r="F462" s="904"/>
      <c r="G462" s="902"/>
      <c r="H462" s="904"/>
      <c r="L462" s="902"/>
      <c r="M462" s="902"/>
      <c r="N462" s="910"/>
      <c r="P462" s="904"/>
      <c r="R462" s="902"/>
      <c r="S462" s="902"/>
      <c r="T462" s="904"/>
      <c r="U462" s="904"/>
      <c r="W462" s="902"/>
      <c r="X462" s="902"/>
      <c r="Y462" s="904"/>
      <c r="Z462" s="902"/>
      <c r="AA462" s="911"/>
      <c r="AB462" s="904"/>
      <c r="AD462" s="904"/>
      <c r="AE462" s="904"/>
      <c r="AG462" s="902"/>
      <c r="AH462" s="902"/>
      <c r="AI462" s="904"/>
      <c r="AK462" s="902"/>
      <c r="AL462" s="904"/>
    </row>
    <row r="463" ht="20.25" customHeight="1">
      <c r="A463" s="895"/>
      <c r="B463" s="895"/>
      <c r="F463" s="904"/>
      <c r="G463" s="902"/>
      <c r="H463" s="904"/>
      <c r="L463" s="902"/>
      <c r="M463" s="902"/>
      <c r="N463" s="910"/>
      <c r="P463" s="904"/>
      <c r="R463" s="902"/>
      <c r="S463" s="902"/>
      <c r="T463" s="904"/>
      <c r="U463" s="904"/>
      <c r="W463" s="902"/>
      <c r="X463" s="902"/>
      <c r="Y463" s="904"/>
      <c r="Z463" s="902"/>
      <c r="AA463" s="911"/>
      <c r="AB463" s="904"/>
      <c r="AD463" s="904"/>
      <c r="AE463" s="904"/>
      <c r="AG463" s="902"/>
      <c r="AH463" s="902"/>
      <c r="AI463" s="904"/>
      <c r="AK463" s="902"/>
      <c r="AL463" s="904"/>
    </row>
    <row r="464" ht="20.25" customHeight="1">
      <c r="A464" s="895"/>
      <c r="B464" s="895"/>
      <c r="F464" s="904"/>
      <c r="G464" s="902"/>
      <c r="H464" s="904"/>
      <c r="L464" s="902"/>
      <c r="M464" s="902"/>
      <c r="N464" s="910"/>
      <c r="P464" s="904"/>
      <c r="R464" s="902"/>
      <c r="S464" s="902"/>
      <c r="T464" s="904"/>
      <c r="U464" s="904"/>
      <c r="W464" s="902"/>
      <c r="X464" s="902"/>
      <c r="Y464" s="904"/>
      <c r="Z464" s="902"/>
      <c r="AA464" s="911"/>
      <c r="AB464" s="904"/>
      <c r="AD464" s="904"/>
      <c r="AE464" s="904"/>
      <c r="AG464" s="902"/>
      <c r="AH464" s="902"/>
      <c r="AI464" s="904"/>
      <c r="AK464" s="902"/>
      <c r="AL464" s="904"/>
    </row>
    <row r="465" ht="20.25" customHeight="1">
      <c r="A465" s="895"/>
      <c r="B465" s="895"/>
      <c r="F465" s="904"/>
      <c r="G465" s="902"/>
      <c r="H465" s="904"/>
      <c r="L465" s="902"/>
      <c r="M465" s="902"/>
      <c r="N465" s="910"/>
      <c r="P465" s="904"/>
      <c r="R465" s="902"/>
      <c r="S465" s="902"/>
      <c r="T465" s="904"/>
      <c r="U465" s="904"/>
      <c r="W465" s="902"/>
      <c r="X465" s="902"/>
      <c r="Y465" s="904"/>
      <c r="Z465" s="902"/>
      <c r="AA465" s="911"/>
      <c r="AB465" s="904"/>
      <c r="AD465" s="904"/>
      <c r="AE465" s="904"/>
      <c r="AG465" s="902"/>
      <c r="AH465" s="902"/>
      <c r="AI465" s="904"/>
      <c r="AK465" s="902"/>
      <c r="AL465" s="904"/>
    </row>
    <row r="466" ht="20.25" customHeight="1">
      <c r="A466" s="895"/>
      <c r="B466" s="895"/>
      <c r="F466" s="904"/>
      <c r="G466" s="902"/>
      <c r="H466" s="904"/>
      <c r="L466" s="902"/>
      <c r="M466" s="902"/>
      <c r="N466" s="910"/>
      <c r="P466" s="904"/>
      <c r="R466" s="902"/>
      <c r="S466" s="902"/>
      <c r="T466" s="904"/>
      <c r="U466" s="904"/>
      <c r="W466" s="902"/>
      <c r="X466" s="902"/>
      <c r="Y466" s="904"/>
      <c r="Z466" s="902"/>
      <c r="AA466" s="911"/>
      <c r="AB466" s="904"/>
      <c r="AD466" s="904"/>
      <c r="AE466" s="904"/>
      <c r="AG466" s="902"/>
      <c r="AH466" s="902"/>
      <c r="AI466" s="904"/>
      <c r="AK466" s="902"/>
      <c r="AL466" s="904"/>
    </row>
    <row r="467" ht="20.25" customHeight="1">
      <c r="A467" s="895"/>
      <c r="B467" s="895"/>
      <c r="F467" s="904"/>
      <c r="G467" s="902"/>
      <c r="H467" s="904"/>
      <c r="L467" s="902"/>
      <c r="M467" s="902"/>
      <c r="N467" s="910"/>
      <c r="P467" s="904"/>
      <c r="R467" s="902"/>
      <c r="S467" s="902"/>
      <c r="T467" s="904"/>
      <c r="U467" s="904"/>
      <c r="W467" s="902"/>
      <c r="X467" s="902"/>
      <c r="Y467" s="904"/>
      <c r="Z467" s="902"/>
      <c r="AA467" s="911"/>
      <c r="AB467" s="904"/>
      <c r="AD467" s="904"/>
      <c r="AE467" s="904"/>
      <c r="AG467" s="902"/>
      <c r="AH467" s="902"/>
      <c r="AI467" s="904"/>
      <c r="AK467" s="902"/>
      <c r="AL467" s="904"/>
    </row>
    <row r="468" ht="20.25" customHeight="1">
      <c r="A468" s="895"/>
      <c r="B468" s="895"/>
      <c r="F468" s="904"/>
      <c r="G468" s="902"/>
      <c r="H468" s="904"/>
      <c r="L468" s="902"/>
      <c r="M468" s="902"/>
      <c r="N468" s="910"/>
      <c r="P468" s="904"/>
      <c r="R468" s="902"/>
      <c r="S468" s="902"/>
      <c r="T468" s="904"/>
      <c r="U468" s="904"/>
      <c r="W468" s="902"/>
      <c r="X468" s="902"/>
      <c r="Y468" s="904"/>
      <c r="Z468" s="902"/>
      <c r="AA468" s="911"/>
      <c r="AB468" s="904"/>
      <c r="AD468" s="904"/>
      <c r="AE468" s="904"/>
      <c r="AG468" s="902"/>
      <c r="AH468" s="902"/>
      <c r="AI468" s="904"/>
      <c r="AK468" s="902"/>
      <c r="AL468" s="904"/>
    </row>
    <row r="469" ht="20.25" customHeight="1">
      <c r="A469" s="895"/>
      <c r="B469" s="895"/>
      <c r="F469" s="904"/>
      <c r="G469" s="902"/>
      <c r="H469" s="904"/>
      <c r="L469" s="902"/>
      <c r="M469" s="902"/>
      <c r="N469" s="910"/>
      <c r="P469" s="904"/>
      <c r="R469" s="902"/>
      <c r="S469" s="902"/>
      <c r="T469" s="904"/>
      <c r="U469" s="904"/>
      <c r="W469" s="902"/>
      <c r="X469" s="902"/>
      <c r="Y469" s="904"/>
      <c r="Z469" s="902"/>
      <c r="AA469" s="911"/>
      <c r="AB469" s="904"/>
      <c r="AD469" s="904"/>
      <c r="AE469" s="904"/>
      <c r="AG469" s="902"/>
      <c r="AH469" s="902"/>
      <c r="AI469" s="904"/>
      <c r="AK469" s="902"/>
      <c r="AL469" s="904"/>
    </row>
    <row r="470" ht="20.25" customHeight="1">
      <c r="A470" s="895"/>
      <c r="B470" s="895"/>
      <c r="F470" s="904"/>
      <c r="G470" s="902"/>
      <c r="H470" s="904"/>
      <c r="L470" s="902"/>
      <c r="M470" s="902"/>
      <c r="N470" s="910"/>
      <c r="P470" s="904"/>
      <c r="R470" s="902"/>
      <c r="S470" s="902"/>
      <c r="T470" s="904"/>
      <c r="U470" s="904"/>
      <c r="W470" s="902"/>
      <c r="X470" s="902"/>
      <c r="Y470" s="904"/>
      <c r="Z470" s="902"/>
      <c r="AA470" s="911"/>
      <c r="AB470" s="904"/>
      <c r="AD470" s="904"/>
      <c r="AE470" s="904"/>
      <c r="AG470" s="902"/>
      <c r="AH470" s="902"/>
      <c r="AI470" s="904"/>
      <c r="AK470" s="902"/>
      <c r="AL470" s="904"/>
    </row>
    <row r="471" ht="20.25" customHeight="1">
      <c r="A471" s="895"/>
      <c r="B471" s="895"/>
      <c r="F471" s="904"/>
      <c r="G471" s="902"/>
      <c r="H471" s="904"/>
      <c r="L471" s="902"/>
      <c r="M471" s="902"/>
      <c r="N471" s="910"/>
      <c r="P471" s="904"/>
      <c r="R471" s="902"/>
      <c r="S471" s="902"/>
      <c r="T471" s="904"/>
      <c r="U471" s="904"/>
      <c r="W471" s="902"/>
      <c r="X471" s="902"/>
      <c r="Y471" s="904"/>
      <c r="Z471" s="902"/>
      <c r="AA471" s="911"/>
      <c r="AB471" s="904"/>
      <c r="AD471" s="904"/>
      <c r="AE471" s="904"/>
      <c r="AG471" s="902"/>
      <c r="AH471" s="902"/>
      <c r="AI471" s="904"/>
      <c r="AK471" s="902"/>
      <c r="AL471" s="904"/>
    </row>
    <row r="472" ht="20.25" customHeight="1">
      <c r="A472" s="895"/>
      <c r="B472" s="895"/>
      <c r="F472" s="904"/>
      <c r="G472" s="902"/>
      <c r="H472" s="904"/>
      <c r="L472" s="902"/>
      <c r="M472" s="902"/>
      <c r="N472" s="910"/>
      <c r="P472" s="904"/>
      <c r="R472" s="902"/>
      <c r="S472" s="902"/>
      <c r="T472" s="904"/>
      <c r="U472" s="904"/>
      <c r="W472" s="902"/>
      <c r="X472" s="902"/>
      <c r="Y472" s="904"/>
      <c r="Z472" s="902"/>
      <c r="AA472" s="911"/>
      <c r="AB472" s="904"/>
      <c r="AD472" s="904"/>
      <c r="AE472" s="904"/>
      <c r="AG472" s="902"/>
      <c r="AH472" s="902"/>
      <c r="AI472" s="904"/>
      <c r="AK472" s="902"/>
      <c r="AL472" s="904"/>
    </row>
    <row r="473" ht="20.25" customHeight="1">
      <c r="A473" s="895"/>
      <c r="B473" s="895"/>
      <c r="F473" s="904"/>
      <c r="G473" s="902"/>
      <c r="H473" s="904"/>
      <c r="L473" s="902"/>
      <c r="M473" s="902"/>
      <c r="N473" s="910"/>
      <c r="P473" s="904"/>
      <c r="R473" s="902"/>
      <c r="S473" s="902"/>
      <c r="T473" s="904"/>
      <c r="U473" s="904"/>
      <c r="W473" s="902"/>
      <c r="X473" s="902"/>
      <c r="Y473" s="904"/>
      <c r="Z473" s="902"/>
      <c r="AA473" s="911"/>
      <c r="AB473" s="904"/>
      <c r="AD473" s="904"/>
      <c r="AE473" s="904"/>
      <c r="AG473" s="902"/>
      <c r="AH473" s="902"/>
      <c r="AI473" s="904"/>
      <c r="AK473" s="902"/>
      <c r="AL473" s="904"/>
    </row>
    <row r="474" ht="20.25" customHeight="1">
      <c r="A474" s="895"/>
      <c r="B474" s="895"/>
      <c r="F474" s="904"/>
      <c r="G474" s="902"/>
      <c r="H474" s="904"/>
      <c r="L474" s="902"/>
      <c r="M474" s="902"/>
      <c r="N474" s="910"/>
      <c r="P474" s="904"/>
      <c r="R474" s="902"/>
      <c r="S474" s="902"/>
      <c r="T474" s="904"/>
      <c r="U474" s="904"/>
      <c r="W474" s="902"/>
      <c r="X474" s="902"/>
      <c r="Y474" s="904"/>
      <c r="Z474" s="902"/>
      <c r="AA474" s="911"/>
      <c r="AB474" s="904"/>
      <c r="AD474" s="904"/>
      <c r="AE474" s="904"/>
      <c r="AG474" s="902"/>
      <c r="AH474" s="902"/>
      <c r="AI474" s="904"/>
      <c r="AK474" s="902"/>
      <c r="AL474" s="904"/>
    </row>
    <row r="475" ht="20.25" customHeight="1">
      <c r="A475" s="895"/>
      <c r="B475" s="895"/>
      <c r="F475" s="904"/>
      <c r="G475" s="902"/>
      <c r="H475" s="904"/>
      <c r="L475" s="902"/>
      <c r="M475" s="902"/>
      <c r="N475" s="910"/>
      <c r="P475" s="904"/>
      <c r="R475" s="902"/>
      <c r="S475" s="902"/>
      <c r="T475" s="904"/>
      <c r="U475" s="904"/>
      <c r="W475" s="902"/>
      <c r="X475" s="902"/>
      <c r="Y475" s="904"/>
      <c r="Z475" s="902"/>
      <c r="AA475" s="911"/>
      <c r="AB475" s="904"/>
      <c r="AD475" s="904"/>
      <c r="AE475" s="904"/>
      <c r="AG475" s="902"/>
      <c r="AH475" s="902"/>
      <c r="AI475" s="904"/>
      <c r="AK475" s="902"/>
      <c r="AL475" s="904"/>
    </row>
    <row r="476" ht="20.25" customHeight="1">
      <c r="A476" s="895"/>
      <c r="B476" s="895"/>
      <c r="F476" s="904"/>
      <c r="G476" s="902"/>
      <c r="H476" s="904"/>
      <c r="L476" s="902"/>
      <c r="M476" s="902"/>
      <c r="N476" s="910"/>
      <c r="P476" s="904"/>
      <c r="R476" s="902"/>
      <c r="S476" s="902"/>
      <c r="T476" s="904"/>
      <c r="U476" s="904"/>
      <c r="W476" s="902"/>
      <c r="X476" s="902"/>
      <c r="Y476" s="904"/>
      <c r="Z476" s="902"/>
      <c r="AA476" s="911"/>
      <c r="AB476" s="904"/>
      <c r="AD476" s="904"/>
      <c r="AE476" s="904"/>
      <c r="AG476" s="902"/>
      <c r="AH476" s="902"/>
      <c r="AI476" s="904"/>
      <c r="AK476" s="902"/>
      <c r="AL476" s="904"/>
    </row>
    <row r="477" ht="20.25" customHeight="1">
      <c r="A477" s="895"/>
      <c r="B477" s="895"/>
      <c r="F477" s="904"/>
      <c r="G477" s="902"/>
      <c r="H477" s="904"/>
      <c r="L477" s="902"/>
      <c r="M477" s="902"/>
      <c r="N477" s="910"/>
      <c r="P477" s="904"/>
      <c r="R477" s="902"/>
      <c r="S477" s="902"/>
      <c r="T477" s="904"/>
      <c r="U477" s="904"/>
      <c r="W477" s="902"/>
      <c r="X477" s="902"/>
      <c r="Y477" s="904"/>
      <c r="Z477" s="902"/>
      <c r="AA477" s="911"/>
      <c r="AB477" s="904"/>
      <c r="AD477" s="904"/>
      <c r="AE477" s="904"/>
      <c r="AG477" s="902"/>
      <c r="AH477" s="902"/>
      <c r="AI477" s="904"/>
      <c r="AK477" s="902"/>
      <c r="AL477" s="904"/>
    </row>
    <row r="478" ht="20.25" customHeight="1">
      <c r="A478" s="895"/>
      <c r="B478" s="895"/>
      <c r="F478" s="904"/>
      <c r="G478" s="902"/>
      <c r="H478" s="904"/>
      <c r="L478" s="902"/>
      <c r="M478" s="902"/>
      <c r="N478" s="910"/>
      <c r="P478" s="904"/>
      <c r="R478" s="902"/>
      <c r="S478" s="902"/>
      <c r="T478" s="904"/>
      <c r="U478" s="904"/>
      <c r="W478" s="902"/>
      <c r="X478" s="902"/>
      <c r="Y478" s="904"/>
      <c r="Z478" s="902"/>
      <c r="AA478" s="911"/>
      <c r="AB478" s="904"/>
      <c r="AD478" s="904"/>
      <c r="AE478" s="904"/>
      <c r="AG478" s="902"/>
      <c r="AH478" s="902"/>
      <c r="AI478" s="904"/>
      <c r="AK478" s="902"/>
      <c r="AL478" s="904"/>
    </row>
    <row r="479" ht="20.25" customHeight="1">
      <c r="A479" s="895"/>
      <c r="B479" s="895"/>
      <c r="F479" s="904"/>
      <c r="G479" s="902"/>
      <c r="H479" s="904"/>
      <c r="L479" s="902"/>
      <c r="M479" s="902"/>
      <c r="N479" s="910"/>
      <c r="P479" s="904"/>
      <c r="R479" s="902"/>
      <c r="S479" s="902"/>
      <c r="T479" s="904"/>
      <c r="U479" s="904"/>
      <c r="W479" s="902"/>
      <c r="X479" s="902"/>
      <c r="Y479" s="904"/>
      <c r="Z479" s="902"/>
      <c r="AA479" s="911"/>
      <c r="AB479" s="904"/>
      <c r="AD479" s="904"/>
      <c r="AE479" s="904"/>
      <c r="AG479" s="902"/>
      <c r="AH479" s="902"/>
      <c r="AI479" s="904"/>
      <c r="AK479" s="902"/>
      <c r="AL479" s="904"/>
    </row>
    <row r="480" ht="20.25" customHeight="1">
      <c r="A480" s="895"/>
      <c r="B480" s="895"/>
      <c r="F480" s="904"/>
      <c r="G480" s="902"/>
      <c r="H480" s="904"/>
      <c r="L480" s="902"/>
      <c r="M480" s="902"/>
      <c r="N480" s="910"/>
      <c r="P480" s="904"/>
      <c r="R480" s="902"/>
      <c r="S480" s="902"/>
      <c r="T480" s="904"/>
      <c r="U480" s="904"/>
      <c r="W480" s="902"/>
      <c r="X480" s="902"/>
      <c r="Y480" s="904"/>
      <c r="Z480" s="902"/>
      <c r="AA480" s="911"/>
      <c r="AB480" s="904"/>
      <c r="AD480" s="904"/>
      <c r="AE480" s="904"/>
      <c r="AG480" s="902"/>
      <c r="AH480" s="902"/>
      <c r="AI480" s="904"/>
      <c r="AK480" s="902"/>
      <c r="AL480" s="904"/>
    </row>
    <row r="481" ht="20.25" customHeight="1">
      <c r="A481" s="895"/>
      <c r="B481" s="895"/>
      <c r="F481" s="904"/>
      <c r="G481" s="902"/>
      <c r="H481" s="904"/>
      <c r="L481" s="902"/>
      <c r="M481" s="902"/>
      <c r="N481" s="910"/>
      <c r="P481" s="904"/>
      <c r="R481" s="902"/>
      <c r="S481" s="902"/>
      <c r="T481" s="904"/>
      <c r="U481" s="904"/>
      <c r="W481" s="902"/>
      <c r="X481" s="902"/>
      <c r="Y481" s="904"/>
      <c r="Z481" s="902"/>
      <c r="AA481" s="911"/>
      <c r="AB481" s="904"/>
      <c r="AD481" s="904"/>
      <c r="AE481" s="904"/>
      <c r="AG481" s="902"/>
      <c r="AH481" s="902"/>
      <c r="AI481" s="904"/>
      <c r="AK481" s="902"/>
      <c r="AL481" s="904"/>
    </row>
    <row r="482" ht="20.25" customHeight="1">
      <c r="A482" s="895"/>
      <c r="B482" s="895"/>
      <c r="F482" s="904"/>
      <c r="G482" s="902"/>
      <c r="H482" s="904"/>
      <c r="L482" s="902"/>
      <c r="M482" s="902"/>
      <c r="N482" s="910"/>
      <c r="P482" s="904"/>
      <c r="R482" s="902"/>
      <c r="S482" s="902"/>
      <c r="T482" s="904"/>
      <c r="U482" s="904"/>
      <c r="W482" s="902"/>
      <c r="X482" s="902"/>
      <c r="Y482" s="904"/>
      <c r="Z482" s="902"/>
      <c r="AA482" s="911"/>
      <c r="AB482" s="904"/>
      <c r="AD482" s="904"/>
      <c r="AE482" s="904"/>
      <c r="AG482" s="902"/>
      <c r="AH482" s="902"/>
      <c r="AI482" s="904"/>
      <c r="AK482" s="902"/>
      <c r="AL482" s="904"/>
    </row>
    <row r="483" ht="20.25" customHeight="1">
      <c r="A483" s="895"/>
      <c r="B483" s="895"/>
      <c r="F483" s="904"/>
      <c r="G483" s="902"/>
      <c r="H483" s="904"/>
      <c r="L483" s="902"/>
      <c r="M483" s="902"/>
      <c r="N483" s="910"/>
      <c r="P483" s="904"/>
      <c r="R483" s="902"/>
      <c r="S483" s="902"/>
      <c r="T483" s="904"/>
      <c r="U483" s="904"/>
      <c r="W483" s="902"/>
      <c r="X483" s="902"/>
      <c r="Y483" s="904"/>
      <c r="Z483" s="902"/>
      <c r="AA483" s="911"/>
      <c r="AB483" s="904"/>
      <c r="AD483" s="904"/>
      <c r="AE483" s="904"/>
      <c r="AG483" s="902"/>
      <c r="AH483" s="902"/>
      <c r="AI483" s="904"/>
      <c r="AK483" s="902"/>
      <c r="AL483" s="904"/>
    </row>
    <row r="484" ht="20.25" customHeight="1">
      <c r="A484" s="895"/>
      <c r="B484" s="895"/>
      <c r="F484" s="904"/>
      <c r="G484" s="902"/>
      <c r="H484" s="904"/>
      <c r="L484" s="902"/>
      <c r="M484" s="902"/>
      <c r="N484" s="910"/>
      <c r="P484" s="904"/>
      <c r="R484" s="902"/>
      <c r="S484" s="902"/>
      <c r="T484" s="904"/>
      <c r="U484" s="904"/>
      <c r="W484" s="902"/>
      <c r="X484" s="902"/>
      <c r="Y484" s="904"/>
      <c r="Z484" s="902"/>
      <c r="AA484" s="911"/>
      <c r="AB484" s="904"/>
      <c r="AD484" s="904"/>
      <c r="AE484" s="904"/>
      <c r="AG484" s="902"/>
      <c r="AH484" s="902"/>
      <c r="AI484" s="904"/>
      <c r="AK484" s="902"/>
      <c r="AL484" s="904"/>
    </row>
    <row r="485" ht="20.25" customHeight="1">
      <c r="A485" s="895"/>
      <c r="B485" s="895"/>
      <c r="F485" s="904"/>
      <c r="G485" s="902"/>
      <c r="H485" s="904"/>
      <c r="L485" s="902"/>
      <c r="M485" s="902"/>
      <c r="N485" s="910"/>
      <c r="P485" s="904"/>
      <c r="R485" s="902"/>
      <c r="S485" s="902"/>
      <c r="T485" s="904"/>
      <c r="U485" s="904"/>
      <c r="W485" s="902"/>
      <c r="X485" s="902"/>
      <c r="Y485" s="904"/>
      <c r="Z485" s="902"/>
      <c r="AA485" s="911"/>
      <c r="AB485" s="904"/>
      <c r="AD485" s="904"/>
      <c r="AE485" s="904"/>
      <c r="AG485" s="902"/>
      <c r="AH485" s="902"/>
      <c r="AI485" s="904"/>
      <c r="AK485" s="902"/>
      <c r="AL485" s="904"/>
    </row>
    <row r="486" ht="20.25" customHeight="1">
      <c r="A486" s="895"/>
      <c r="B486" s="895"/>
      <c r="F486" s="904"/>
      <c r="G486" s="902"/>
      <c r="H486" s="904"/>
      <c r="L486" s="902"/>
      <c r="M486" s="902"/>
      <c r="N486" s="910"/>
      <c r="P486" s="904"/>
      <c r="R486" s="902"/>
      <c r="S486" s="902"/>
      <c r="T486" s="904"/>
      <c r="U486" s="904"/>
      <c r="W486" s="902"/>
      <c r="X486" s="902"/>
      <c r="Y486" s="904"/>
      <c r="Z486" s="902"/>
      <c r="AA486" s="911"/>
      <c r="AB486" s="904"/>
      <c r="AD486" s="904"/>
      <c r="AE486" s="904"/>
      <c r="AG486" s="902"/>
      <c r="AH486" s="902"/>
      <c r="AI486" s="904"/>
      <c r="AK486" s="902"/>
      <c r="AL486" s="904"/>
    </row>
    <row r="487" ht="20.25" customHeight="1">
      <c r="A487" s="895"/>
      <c r="B487" s="895"/>
      <c r="F487" s="904"/>
      <c r="G487" s="902"/>
      <c r="H487" s="904"/>
      <c r="L487" s="902"/>
      <c r="M487" s="902"/>
      <c r="N487" s="910"/>
      <c r="P487" s="904"/>
      <c r="R487" s="902"/>
      <c r="S487" s="902"/>
      <c r="T487" s="904"/>
      <c r="U487" s="904"/>
      <c r="W487" s="902"/>
      <c r="X487" s="902"/>
      <c r="Y487" s="904"/>
      <c r="Z487" s="902"/>
      <c r="AA487" s="911"/>
      <c r="AB487" s="904"/>
      <c r="AD487" s="904"/>
      <c r="AE487" s="904"/>
      <c r="AG487" s="902"/>
      <c r="AH487" s="902"/>
      <c r="AI487" s="904"/>
      <c r="AK487" s="902"/>
      <c r="AL487" s="904"/>
    </row>
    <row r="488" ht="20.25" customHeight="1">
      <c r="A488" s="895"/>
      <c r="B488" s="895"/>
      <c r="F488" s="904"/>
      <c r="G488" s="902"/>
      <c r="H488" s="904"/>
      <c r="L488" s="902"/>
      <c r="M488" s="902"/>
      <c r="N488" s="910"/>
      <c r="P488" s="904"/>
      <c r="R488" s="902"/>
      <c r="S488" s="902"/>
      <c r="T488" s="904"/>
      <c r="U488" s="904"/>
      <c r="W488" s="902"/>
      <c r="X488" s="902"/>
      <c r="Y488" s="904"/>
      <c r="Z488" s="902"/>
      <c r="AA488" s="911"/>
      <c r="AB488" s="904"/>
      <c r="AD488" s="904"/>
      <c r="AE488" s="904"/>
      <c r="AG488" s="902"/>
      <c r="AH488" s="902"/>
      <c r="AI488" s="904"/>
      <c r="AK488" s="902"/>
      <c r="AL488" s="904"/>
    </row>
    <row r="489" ht="20.25" customHeight="1">
      <c r="A489" s="895"/>
      <c r="B489" s="895"/>
      <c r="F489" s="904"/>
      <c r="G489" s="902"/>
      <c r="H489" s="904"/>
      <c r="L489" s="902"/>
      <c r="M489" s="902"/>
      <c r="N489" s="910"/>
      <c r="P489" s="904"/>
      <c r="R489" s="902"/>
      <c r="S489" s="902"/>
      <c r="T489" s="904"/>
      <c r="U489" s="904"/>
      <c r="W489" s="902"/>
      <c r="X489" s="902"/>
      <c r="Y489" s="904"/>
      <c r="Z489" s="902"/>
      <c r="AA489" s="911"/>
      <c r="AB489" s="904"/>
      <c r="AD489" s="904"/>
      <c r="AE489" s="904"/>
      <c r="AG489" s="902"/>
      <c r="AH489" s="902"/>
      <c r="AI489" s="904"/>
      <c r="AK489" s="902"/>
      <c r="AL489" s="904"/>
    </row>
    <row r="490" ht="20.25" customHeight="1">
      <c r="A490" s="895"/>
      <c r="B490" s="895"/>
      <c r="F490" s="904"/>
      <c r="G490" s="902"/>
      <c r="H490" s="904"/>
      <c r="L490" s="902"/>
      <c r="M490" s="902"/>
      <c r="N490" s="910"/>
      <c r="P490" s="904"/>
      <c r="R490" s="902"/>
      <c r="S490" s="902"/>
      <c r="T490" s="904"/>
      <c r="U490" s="904"/>
      <c r="W490" s="902"/>
      <c r="X490" s="902"/>
      <c r="Y490" s="904"/>
      <c r="Z490" s="902"/>
      <c r="AA490" s="911"/>
      <c r="AB490" s="904"/>
      <c r="AD490" s="904"/>
      <c r="AE490" s="904"/>
      <c r="AG490" s="902"/>
      <c r="AH490" s="902"/>
      <c r="AI490" s="904"/>
      <c r="AK490" s="902"/>
      <c r="AL490" s="904"/>
    </row>
    <row r="491" ht="20.25" customHeight="1">
      <c r="A491" s="895"/>
      <c r="B491" s="895"/>
      <c r="F491" s="904"/>
      <c r="G491" s="902"/>
      <c r="H491" s="904"/>
      <c r="L491" s="902"/>
      <c r="M491" s="902"/>
      <c r="N491" s="910"/>
      <c r="P491" s="904"/>
      <c r="R491" s="902"/>
      <c r="S491" s="902"/>
      <c r="T491" s="904"/>
      <c r="U491" s="904"/>
      <c r="W491" s="902"/>
      <c r="X491" s="902"/>
      <c r="Y491" s="904"/>
      <c r="Z491" s="902"/>
      <c r="AA491" s="911"/>
      <c r="AB491" s="904"/>
      <c r="AD491" s="904"/>
      <c r="AE491" s="904"/>
      <c r="AG491" s="902"/>
      <c r="AH491" s="902"/>
      <c r="AI491" s="904"/>
      <c r="AK491" s="902"/>
      <c r="AL491" s="904"/>
    </row>
    <row r="492" ht="20.25" customHeight="1">
      <c r="A492" s="895"/>
      <c r="B492" s="895"/>
      <c r="F492" s="904"/>
      <c r="G492" s="902"/>
      <c r="H492" s="904"/>
      <c r="L492" s="902"/>
      <c r="M492" s="902"/>
      <c r="N492" s="910"/>
      <c r="P492" s="904"/>
      <c r="R492" s="902"/>
      <c r="S492" s="902"/>
      <c r="T492" s="904"/>
      <c r="U492" s="904"/>
      <c r="W492" s="902"/>
      <c r="X492" s="902"/>
      <c r="Y492" s="904"/>
      <c r="Z492" s="902"/>
      <c r="AA492" s="911"/>
      <c r="AB492" s="904"/>
      <c r="AD492" s="904"/>
      <c r="AE492" s="904"/>
      <c r="AG492" s="902"/>
      <c r="AH492" s="902"/>
      <c r="AI492" s="904"/>
      <c r="AK492" s="902"/>
      <c r="AL492" s="904"/>
    </row>
    <row r="493" ht="20.25" customHeight="1">
      <c r="A493" s="895"/>
      <c r="B493" s="895"/>
      <c r="F493" s="904"/>
      <c r="G493" s="902"/>
      <c r="H493" s="904"/>
      <c r="L493" s="902"/>
      <c r="M493" s="902"/>
      <c r="N493" s="910"/>
      <c r="P493" s="904"/>
      <c r="R493" s="902"/>
      <c r="S493" s="902"/>
      <c r="T493" s="904"/>
      <c r="U493" s="904"/>
      <c r="W493" s="902"/>
      <c r="X493" s="902"/>
      <c r="Y493" s="904"/>
      <c r="Z493" s="902"/>
      <c r="AA493" s="911"/>
      <c r="AB493" s="904"/>
      <c r="AD493" s="904"/>
      <c r="AE493" s="904"/>
      <c r="AG493" s="902"/>
      <c r="AH493" s="902"/>
      <c r="AI493" s="904"/>
      <c r="AK493" s="902"/>
      <c r="AL493" s="904"/>
    </row>
    <row r="494" ht="20.25" customHeight="1">
      <c r="A494" s="895"/>
      <c r="B494" s="895"/>
      <c r="F494" s="904"/>
      <c r="G494" s="902"/>
      <c r="H494" s="904"/>
      <c r="L494" s="902"/>
      <c r="M494" s="902"/>
      <c r="N494" s="910"/>
      <c r="P494" s="904"/>
      <c r="R494" s="902"/>
      <c r="S494" s="902"/>
      <c r="T494" s="904"/>
      <c r="U494" s="904"/>
      <c r="W494" s="902"/>
      <c r="X494" s="902"/>
      <c r="Y494" s="904"/>
      <c r="Z494" s="902"/>
      <c r="AA494" s="911"/>
      <c r="AB494" s="904"/>
      <c r="AD494" s="904"/>
      <c r="AE494" s="904"/>
      <c r="AG494" s="902"/>
      <c r="AH494" s="902"/>
      <c r="AI494" s="904"/>
      <c r="AK494" s="902"/>
      <c r="AL494" s="904"/>
    </row>
    <row r="495" ht="20.25" customHeight="1">
      <c r="A495" s="895"/>
      <c r="B495" s="895"/>
      <c r="F495" s="904"/>
      <c r="G495" s="902"/>
      <c r="H495" s="904"/>
      <c r="L495" s="902"/>
      <c r="M495" s="902"/>
      <c r="N495" s="910"/>
      <c r="P495" s="904"/>
      <c r="R495" s="902"/>
      <c r="S495" s="902"/>
      <c r="T495" s="904"/>
      <c r="U495" s="904"/>
      <c r="W495" s="902"/>
      <c r="X495" s="902"/>
      <c r="Y495" s="904"/>
      <c r="Z495" s="902"/>
      <c r="AA495" s="911"/>
      <c r="AB495" s="904"/>
      <c r="AD495" s="904"/>
      <c r="AE495" s="904"/>
      <c r="AG495" s="902"/>
      <c r="AH495" s="902"/>
      <c r="AI495" s="904"/>
      <c r="AK495" s="902"/>
      <c r="AL495" s="904"/>
    </row>
    <row r="496" ht="20.25" customHeight="1">
      <c r="A496" s="895"/>
      <c r="B496" s="895"/>
      <c r="F496" s="904"/>
      <c r="G496" s="902"/>
      <c r="H496" s="904"/>
      <c r="L496" s="902"/>
      <c r="M496" s="902"/>
      <c r="N496" s="910"/>
      <c r="P496" s="904"/>
      <c r="R496" s="902"/>
      <c r="S496" s="902"/>
      <c r="T496" s="904"/>
      <c r="U496" s="904"/>
      <c r="W496" s="902"/>
      <c r="X496" s="902"/>
      <c r="Y496" s="904"/>
      <c r="Z496" s="902"/>
      <c r="AA496" s="911"/>
      <c r="AB496" s="904"/>
      <c r="AD496" s="904"/>
      <c r="AE496" s="904"/>
      <c r="AG496" s="902"/>
      <c r="AH496" s="902"/>
      <c r="AI496" s="904"/>
      <c r="AK496" s="902"/>
      <c r="AL496" s="904"/>
    </row>
    <row r="497" ht="20.25" customHeight="1">
      <c r="A497" s="895"/>
      <c r="B497" s="895"/>
      <c r="F497" s="904"/>
      <c r="G497" s="902"/>
      <c r="H497" s="904"/>
      <c r="L497" s="902"/>
      <c r="M497" s="902"/>
      <c r="N497" s="910"/>
      <c r="P497" s="904"/>
      <c r="R497" s="902"/>
      <c r="S497" s="902"/>
      <c r="T497" s="904"/>
      <c r="U497" s="904"/>
      <c r="W497" s="902"/>
      <c r="X497" s="902"/>
      <c r="Y497" s="904"/>
      <c r="Z497" s="902"/>
      <c r="AA497" s="911"/>
      <c r="AB497" s="904"/>
      <c r="AD497" s="904"/>
      <c r="AE497" s="904"/>
      <c r="AG497" s="902"/>
      <c r="AH497" s="902"/>
      <c r="AI497" s="904"/>
      <c r="AK497" s="902"/>
      <c r="AL497" s="904"/>
    </row>
    <row r="498" ht="20.25" customHeight="1">
      <c r="A498" s="895"/>
      <c r="B498" s="895"/>
      <c r="F498" s="904"/>
      <c r="G498" s="902"/>
      <c r="H498" s="904"/>
      <c r="L498" s="902"/>
      <c r="M498" s="902"/>
      <c r="N498" s="910"/>
      <c r="P498" s="904"/>
      <c r="R498" s="902"/>
      <c r="S498" s="902"/>
      <c r="T498" s="904"/>
      <c r="U498" s="904"/>
      <c r="W498" s="902"/>
      <c r="X498" s="902"/>
      <c r="Y498" s="904"/>
      <c r="Z498" s="902"/>
      <c r="AA498" s="911"/>
      <c r="AB498" s="904"/>
      <c r="AD498" s="904"/>
      <c r="AE498" s="904"/>
      <c r="AG498" s="902"/>
      <c r="AH498" s="902"/>
      <c r="AI498" s="904"/>
      <c r="AK498" s="902"/>
      <c r="AL498" s="904"/>
    </row>
    <row r="499" ht="20.25" customHeight="1">
      <c r="A499" s="895"/>
      <c r="B499" s="895"/>
      <c r="F499" s="904"/>
      <c r="G499" s="902"/>
      <c r="H499" s="904"/>
      <c r="L499" s="902"/>
      <c r="M499" s="902"/>
      <c r="N499" s="910"/>
      <c r="P499" s="904"/>
      <c r="R499" s="902"/>
      <c r="S499" s="902"/>
      <c r="T499" s="904"/>
      <c r="U499" s="904"/>
      <c r="W499" s="902"/>
      <c r="X499" s="902"/>
      <c r="Y499" s="904"/>
      <c r="Z499" s="902"/>
      <c r="AA499" s="911"/>
      <c r="AB499" s="904"/>
      <c r="AD499" s="904"/>
      <c r="AE499" s="904"/>
      <c r="AG499" s="902"/>
      <c r="AH499" s="902"/>
      <c r="AI499" s="904"/>
      <c r="AK499" s="902"/>
      <c r="AL499" s="904"/>
    </row>
    <row r="500" ht="20.25" customHeight="1">
      <c r="A500" s="895"/>
      <c r="B500" s="895"/>
      <c r="F500" s="904"/>
      <c r="G500" s="902"/>
      <c r="H500" s="904"/>
      <c r="L500" s="902"/>
      <c r="M500" s="902"/>
      <c r="N500" s="910"/>
      <c r="P500" s="904"/>
      <c r="R500" s="902"/>
      <c r="S500" s="902"/>
      <c r="T500" s="904"/>
      <c r="U500" s="904"/>
      <c r="W500" s="902"/>
      <c r="X500" s="902"/>
      <c r="Y500" s="904"/>
      <c r="Z500" s="902"/>
      <c r="AA500" s="911"/>
      <c r="AB500" s="904"/>
      <c r="AD500" s="904"/>
      <c r="AE500" s="904"/>
      <c r="AG500" s="902"/>
      <c r="AH500" s="902"/>
      <c r="AI500" s="904"/>
      <c r="AK500" s="902"/>
      <c r="AL500" s="904"/>
    </row>
    <row r="501" ht="20.25" customHeight="1">
      <c r="A501" s="895"/>
      <c r="B501" s="895"/>
      <c r="F501" s="904"/>
      <c r="G501" s="902"/>
      <c r="H501" s="904"/>
      <c r="L501" s="902"/>
      <c r="M501" s="902"/>
      <c r="N501" s="910"/>
      <c r="P501" s="904"/>
      <c r="R501" s="902"/>
      <c r="S501" s="902"/>
      <c r="T501" s="904"/>
      <c r="U501" s="904"/>
      <c r="W501" s="902"/>
      <c r="X501" s="902"/>
      <c r="Y501" s="904"/>
      <c r="Z501" s="902"/>
      <c r="AA501" s="911"/>
      <c r="AB501" s="904"/>
      <c r="AD501" s="904"/>
      <c r="AE501" s="904"/>
      <c r="AG501" s="902"/>
      <c r="AH501" s="902"/>
      <c r="AI501" s="904"/>
      <c r="AK501" s="902"/>
      <c r="AL501" s="904"/>
    </row>
    <row r="502" ht="20.25" customHeight="1">
      <c r="A502" s="895"/>
      <c r="B502" s="895"/>
      <c r="F502" s="904"/>
      <c r="G502" s="902"/>
      <c r="H502" s="904"/>
      <c r="L502" s="902"/>
      <c r="M502" s="902"/>
      <c r="N502" s="910"/>
      <c r="P502" s="904"/>
      <c r="R502" s="902"/>
      <c r="S502" s="902"/>
      <c r="T502" s="904"/>
      <c r="U502" s="904"/>
      <c r="W502" s="902"/>
      <c r="X502" s="902"/>
      <c r="Y502" s="904"/>
      <c r="Z502" s="902"/>
      <c r="AA502" s="911"/>
      <c r="AB502" s="904"/>
      <c r="AD502" s="904"/>
      <c r="AE502" s="904"/>
      <c r="AG502" s="902"/>
      <c r="AH502" s="902"/>
      <c r="AI502" s="904"/>
      <c r="AK502" s="902"/>
      <c r="AL502" s="904"/>
    </row>
    <row r="503" ht="20.25" customHeight="1">
      <c r="A503" s="895"/>
      <c r="B503" s="895"/>
      <c r="F503" s="904"/>
      <c r="G503" s="902"/>
      <c r="H503" s="904"/>
      <c r="L503" s="902"/>
      <c r="M503" s="902"/>
      <c r="N503" s="910"/>
      <c r="P503" s="904"/>
      <c r="R503" s="902"/>
      <c r="S503" s="902"/>
      <c r="T503" s="904"/>
      <c r="U503" s="904"/>
      <c r="W503" s="902"/>
      <c r="X503" s="902"/>
      <c r="Y503" s="904"/>
      <c r="Z503" s="902"/>
      <c r="AA503" s="911"/>
      <c r="AB503" s="904"/>
      <c r="AD503" s="904"/>
      <c r="AE503" s="904"/>
      <c r="AG503" s="902"/>
      <c r="AH503" s="902"/>
      <c r="AI503" s="904"/>
      <c r="AK503" s="902"/>
      <c r="AL503" s="904"/>
    </row>
    <row r="504" ht="20.25" customHeight="1">
      <c r="A504" s="895"/>
      <c r="B504" s="895"/>
      <c r="F504" s="904"/>
      <c r="G504" s="902"/>
      <c r="H504" s="904"/>
      <c r="L504" s="902"/>
      <c r="M504" s="902"/>
      <c r="N504" s="910"/>
      <c r="P504" s="904"/>
      <c r="R504" s="902"/>
      <c r="S504" s="902"/>
      <c r="T504" s="904"/>
      <c r="U504" s="904"/>
      <c r="W504" s="902"/>
      <c r="X504" s="902"/>
      <c r="Y504" s="904"/>
      <c r="Z504" s="902"/>
      <c r="AA504" s="911"/>
      <c r="AB504" s="904"/>
      <c r="AD504" s="904"/>
      <c r="AE504" s="904"/>
      <c r="AG504" s="902"/>
      <c r="AH504" s="902"/>
      <c r="AI504" s="904"/>
      <c r="AK504" s="902"/>
      <c r="AL504" s="904"/>
    </row>
    <row r="505" ht="20.25" customHeight="1">
      <c r="A505" s="895"/>
      <c r="B505" s="895"/>
      <c r="F505" s="904"/>
      <c r="G505" s="902"/>
      <c r="H505" s="904"/>
      <c r="L505" s="902"/>
      <c r="M505" s="902"/>
      <c r="N505" s="910"/>
      <c r="P505" s="904"/>
      <c r="R505" s="902"/>
      <c r="S505" s="902"/>
      <c r="T505" s="904"/>
      <c r="U505" s="904"/>
      <c r="W505" s="902"/>
      <c r="X505" s="902"/>
      <c r="Y505" s="904"/>
      <c r="Z505" s="902"/>
      <c r="AA505" s="911"/>
      <c r="AB505" s="904"/>
      <c r="AD505" s="904"/>
      <c r="AE505" s="904"/>
      <c r="AG505" s="902"/>
      <c r="AH505" s="902"/>
      <c r="AI505" s="904"/>
      <c r="AK505" s="902"/>
      <c r="AL505" s="904"/>
    </row>
    <row r="506" ht="20.25" customHeight="1">
      <c r="A506" s="895"/>
      <c r="B506" s="895"/>
      <c r="F506" s="904"/>
      <c r="G506" s="902"/>
      <c r="H506" s="904"/>
      <c r="L506" s="902"/>
      <c r="M506" s="902"/>
      <c r="N506" s="910"/>
      <c r="P506" s="904"/>
      <c r="R506" s="902"/>
      <c r="S506" s="902"/>
      <c r="T506" s="904"/>
      <c r="U506" s="904"/>
      <c r="W506" s="902"/>
      <c r="X506" s="902"/>
      <c r="Y506" s="904"/>
      <c r="Z506" s="902"/>
      <c r="AA506" s="911"/>
      <c r="AB506" s="904"/>
      <c r="AD506" s="904"/>
      <c r="AE506" s="904"/>
      <c r="AG506" s="902"/>
      <c r="AH506" s="902"/>
      <c r="AI506" s="904"/>
      <c r="AK506" s="902"/>
      <c r="AL506" s="904"/>
    </row>
    <row r="507" ht="20.25" customHeight="1">
      <c r="A507" s="895"/>
      <c r="B507" s="895"/>
      <c r="F507" s="904"/>
      <c r="G507" s="902"/>
      <c r="H507" s="904"/>
      <c r="L507" s="902"/>
      <c r="M507" s="902"/>
      <c r="N507" s="910"/>
      <c r="P507" s="904"/>
      <c r="R507" s="902"/>
      <c r="S507" s="902"/>
      <c r="T507" s="904"/>
      <c r="U507" s="904"/>
      <c r="W507" s="902"/>
      <c r="X507" s="902"/>
      <c r="Y507" s="904"/>
      <c r="Z507" s="902"/>
      <c r="AA507" s="911"/>
      <c r="AB507" s="904"/>
      <c r="AD507" s="904"/>
      <c r="AE507" s="904"/>
      <c r="AG507" s="902"/>
      <c r="AH507" s="902"/>
      <c r="AI507" s="904"/>
      <c r="AK507" s="902"/>
      <c r="AL507" s="904"/>
    </row>
    <row r="508" ht="20.25" customHeight="1">
      <c r="A508" s="895"/>
      <c r="B508" s="895"/>
      <c r="F508" s="904"/>
      <c r="G508" s="902"/>
      <c r="H508" s="904"/>
      <c r="L508" s="902"/>
      <c r="M508" s="902"/>
      <c r="N508" s="910"/>
      <c r="P508" s="904"/>
      <c r="R508" s="902"/>
      <c r="S508" s="902"/>
      <c r="T508" s="904"/>
      <c r="U508" s="904"/>
      <c r="W508" s="902"/>
      <c r="X508" s="902"/>
      <c r="Y508" s="904"/>
      <c r="Z508" s="902"/>
      <c r="AA508" s="911"/>
      <c r="AB508" s="904"/>
      <c r="AD508" s="904"/>
      <c r="AE508" s="904"/>
      <c r="AG508" s="902"/>
      <c r="AH508" s="902"/>
      <c r="AI508" s="904"/>
      <c r="AK508" s="902"/>
      <c r="AL508" s="904"/>
    </row>
    <row r="509" ht="20.25" customHeight="1">
      <c r="A509" s="895"/>
      <c r="B509" s="895"/>
      <c r="F509" s="904"/>
      <c r="G509" s="902"/>
      <c r="H509" s="904"/>
      <c r="L509" s="902"/>
      <c r="M509" s="902"/>
      <c r="N509" s="910"/>
      <c r="P509" s="904"/>
      <c r="R509" s="902"/>
      <c r="S509" s="902"/>
      <c r="T509" s="904"/>
      <c r="U509" s="904"/>
      <c r="W509" s="902"/>
      <c r="X509" s="902"/>
      <c r="Y509" s="904"/>
      <c r="Z509" s="902"/>
      <c r="AA509" s="911"/>
      <c r="AB509" s="904"/>
      <c r="AD509" s="904"/>
      <c r="AE509" s="904"/>
      <c r="AG509" s="902"/>
      <c r="AH509" s="902"/>
      <c r="AI509" s="904"/>
      <c r="AK509" s="902"/>
      <c r="AL509" s="904"/>
    </row>
    <row r="510" ht="20.25" customHeight="1">
      <c r="A510" s="895"/>
      <c r="B510" s="895"/>
      <c r="F510" s="904"/>
      <c r="G510" s="902"/>
      <c r="H510" s="904"/>
      <c r="L510" s="902"/>
      <c r="M510" s="902"/>
      <c r="N510" s="910"/>
      <c r="P510" s="904"/>
      <c r="R510" s="902"/>
      <c r="S510" s="902"/>
      <c r="T510" s="904"/>
      <c r="U510" s="904"/>
      <c r="W510" s="902"/>
      <c r="X510" s="902"/>
      <c r="Y510" s="904"/>
      <c r="Z510" s="902"/>
      <c r="AA510" s="911"/>
      <c r="AB510" s="904"/>
      <c r="AD510" s="904"/>
      <c r="AE510" s="904"/>
      <c r="AG510" s="902"/>
      <c r="AH510" s="902"/>
      <c r="AI510" s="904"/>
      <c r="AK510" s="902"/>
      <c r="AL510" s="904"/>
    </row>
    <row r="511" ht="20.25" customHeight="1">
      <c r="A511" s="895"/>
      <c r="B511" s="895"/>
      <c r="F511" s="904"/>
      <c r="G511" s="902"/>
      <c r="H511" s="904"/>
      <c r="L511" s="902"/>
      <c r="M511" s="902"/>
      <c r="N511" s="910"/>
      <c r="P511" s="904"/>
      <c r="R511" s="902"/>
      <c r="S511" s="902"/>
      <c r="T511" s="904"/>
      <c r="U511" s="904"/>
      <c r="W511" s="902"/>
      <c r="X511" s="902"/>
      <c r="Y511" s="904"/>
      <c r="Z511" s="902"/>
      <c r="AA511" s="911"/>
      <c r="AB511" s="904"/>
      <c r="AD511" s="904"/>
      <c r="AE511" s="904"/>
      <c r="AG511" s="902"/>
      <c r="AH511" s="902"/>
      <c r="AI511" s="904"/>
      <c r="AK511" s="902"/>
      <c r="AL511" s="904"/>
    </row>
    <row r="512" ht="20.25" customHeight="1">
      <c r="A512" s="895"/>
      <c r="B512" s="895"/>
      <c r="F512" s="904"/>
      <c r="G512" s="902"/>
      <c r="H512" s="904"/>
      <c r="L512" s="902"/>
      <c r="M512" s="902"/>
      <c r="N512" s="910"/>
      <c r="P512" s="904"/>
      <c r="R512" s="902"/>
      <c r="S512" s="902"/>
      <c r="T512" s="904"/>
      <c r="U512" s="904"/>
      <c r="W512" s="902"/>
      <c r="X512" s="902"/>
      <c r="Y512" s="904"/>
      <c r="Z512" s="902"/>
      <c r="AA512" s="911"/>
      <c r="AB512" s="904"/>
      <c r="AD512" s="904"/>
      <c r="AE512" s="904"/>
      <c r="AG512" s="902"/>
      <c r="AH512" s="902"/>
      <c r="AI512" s="904"/>
      <c r="AK512" s="902"/>
      <c r="AL512" s="904"/>
    </row>
    <row r="513" ht="20.25" customHeight="1">
      <c r="A513" s="895"/>
      <c r="B513" s="895"/>
      <c r="F513" s="904"/>
      <c r="G513" s="902"/>
      <c r="H513" s="904"/>
      <c r="L513" s="902"/>
      <c r="M513" s="902"/>
      <c r="N513" s="910"/>
      <c r="P513" s="904"/>
      <c r="R513" s="902"/>
      <c r="S513" s="902"/>
      <c r="T513" s="904"/>
      <c r="U513" s="904"/>
      <c r="W513" s="902"/>
      <c r="X513" s="902"/>
      <c r="Y513" s="904"/>
      <c r="Z513" s="902"/>
      <c r="AA513" s="911"/>
      <c r="AB513" s="904"/>
      <c r="AD513" s="904"/>
      <c r="AE513" s="904"/>
      <c r="AG513" s="902"/>
      <c r="AH513" s="902"/>
      <c r="AI513" s="904"/>
      <c r="AK513" s="902"/>
      <c r="AL513" s="904"/>
    </row>
    <row r="514" ht="20.25" customHeight="1">
      <c r="A514" s="895"/>
      <c r="B514" s="895"/>
      <c r="F514" s="904"/>
      <c r="G514" s="902"/>
      <c r="H514" s="904"/>
      <c r="L514" s="902"/>
      <c r="M514" s="902"/>
      <c r="N514" s="910"/>
      <c r="P514" s="904"/>
      <c r="R514" s="902"/>
      <c r="S514" s="902"/>
      <c r="T514" s="904"/>
      <c r="U514" s="904"/>
      <c r="W514" s="902"/>
      <c r="X514" s="902"/>
      <c r="Y514" s="904"/>
      <c r="Z514" s="902"/>
      <c r="AA514" s="911"/>
      <c r="AB514" s="904"/>
      <c r="AD514" s="904"/>
      <c r="AE514" s="904"/>
      <c r="AG514" s="902"/>
      <c r="AH514" s="902"/>
      <c r="AI514" s="904"/>
      <c r="AK514" s="902"/>
      <c r="AL514" s="904"/>
    </row>
    <row r="515" ht="20.25" customHeight="1">
      <c r="A515" s="895"/>
      <c r="B515" s="895"/>
      <c r="F515" s="904"/>
      <c r="G515" s="902"/>
      <c r="H515" s="904"/>
      <c r="L515" s="902"/>
      <c r="M515" s="902"/>
      <c r="N515" s="910"/>
      <c r="P515" s="904"/>
      <c r="R515" s="902"/>
      <c r="S515" s="902"/>
      <c r="T515" s="904"/>
      <c r="U515" s="904"/>
      <c r="W515" s="902"/>
      <c r="X515" s="902"/>
      <c r="Y515" s="904"/>
      <c r="Z515" s="902"/>
      <c r="AA515" s="911"/>
      <c r="AB515" s="904"/>
      <c r="AD515" s="904"/>
      <c r="AE515" s="904"/>
      <c r="AG515" s="902"/>
      <c r="AH515" s="902"/>
      <c r="AI515" s="904"/>
      <c r="AK515" s="902"/>
      <c r="AL515" s="904"/>
    </row>
    <row r="516" ht="20.25" customHeight="1">
      <c r="A516" s="895"/>
      <c r="B516" s="895"/>
      <c r="F516" s="904"/>
      <c r="G516" s="902"/>
      <c r="H516" s="904"/>
      <c r="L516" s="902"/>
      <c r="M516" s="902"/>
      <c r="N516" s="910"/>
      <c r="P516" s="904"/>
      <c r="R516" s="902"/>
      <c r="S516" s="902"/>
      <c r="T516" s="904"/>
      <c r="U516" s="904"/>
      <c r="W516" s="902"/>
      <c r="X516" s="902"/>
      <c r="Y516" s="904"/>
      <c r="Z516" s="902"/>
      <c r="AA516" s="911"/>
      <c r="AB516" s="904"/>
      <c r="AD516" s="904"/>
      <c r="AE516" s="904"/>
      <c r="AG516" s="902"/>
      <c r="AH516" s="902"/>
      <c r="AI516" s="904"/>
      <c r="AK516" s="902"/>
      <c r="AL516" s="904"/>
    </row>
    <row r="517" ht="20.25" customHeight="1">
      <c r="A517" s="895"/>
      <c r="B517" s="895"/>
      <c r="F517" s="904"/>
      <c r="G517" s="902"/>
      <c r="H517" s="904"/>
      <c r="L517" s="902"/>
      <c r="M517" s="902"/>
      <c r="N517" s="910"/>
      <c r="P517" s="904"/>
      <c r="R517" s="902"/>
      <c r="S517" s="902"/>
      <c r="T517" s="904"/>
      <c r="U517" s="904"/>
      <c r="W517" s="902"/>
      <c r="X517" s="902"/>
      <c r="Y517" s="904"/>
      <c r="Z517" s="902"/>
      <c r="AA517" s="911"/>
      <c r="AB517" s="904"/>
      <c r="AD517" s="904"/>
      <c r="AE517" s="904"/>
      <c r="AG517" s="902"/>
      <c r="AH517" s="902"/>
      <c r="AI517" s="904"/>
      <c r="AK517" s="902"/>
      <c r="AL517" s="904"/>
    </row>
    <row r="518" ht="20.25" customHeight="1">
      <c r="A518" s="895"/>
      <c r="B518" s="895"/>
      <c r="F518" s="904"/>
      <c r="G518" s="902"/>
      <c r="H518" s="904"/>
      <c r="L518" s="902"/>
      <c r="M518" s="902"/>
      <c r="N518" s="910"/>
      <c r="P518" s="904"/>
      <c r="R518" s="902"/>
      <c r="S518" s="902"/>
      <c r="T518" s="904"/>
      <c r="U518" s="904"/>
      <c r="W518" s="902"/>
      <c r="X518" s="902"/>
      <c r="Y518" s="904"/>
      <c r="Z518" s="902"/>
      <c r="AA518" s="911"/>
      <c r="AB518" s="904"/>
      <c r="AD518" s="904"/>
      <c r="AE518" s="904"/>
      <c r="AG518" s="902"/>
      <c r="AH518" s="902"/>
      <c r="AI518" s="904"/>
      <c r="AK518" s="902"/>
      <c r="AL518" s="904"/>
    </row>
    <row r="519" ht="20.25" customHeight="1">
      <c r="A519" s="895"/>
      <c r="B519" s="895"/>
      <c r="F519" s="904"/>
      <c r="G519" s="902"/>
      <c r="H519" s="904"/>
      <c r="L519" s="902"/>
      <c r="M519" s="902"/>
      <c r="N519" s="910"/>
      <c r="P519" s="904"/>
      <c r="R519" s="902"/>
      <c r="S519" s="902"/>
      <c r="T519" s="904"/>
      <c r="U519" s="904"/>
      <c r="W519" s="902"/>
      <c r="X519" s="902"/>
      <c r="Y519" s="904"/>
      <c r="Z519" s="902"/>
      <c r="AA519" s="911"/>
      <c r="AB519" s="904"/>
      <c r="AD519" s="904"/>
      <c r="AE519" s="904"/>
      <c r="AG519" s="902"/>
      <c r="AH519" s="902"/>
      <c r="AI519" s="904"/>
      <c r="AK519" s="902"/>
      <c r="AL519" s="904"/>
    </row>
    <row r="520" ht="20.25" customHeight="1">
      <c r="A520" s="895"/>
      <c r="B520" s="895"/>
      <c r="F520" s="904"/>
      <c r="G520" s="902"/>
      <c r="H520" s="904"/>
      <c r="L520" s="902"/>
      <c r="M520" s="902"/>
      <c r="N520" s="910"/>
      <c r="P520" s="904"/>
      <c r="R520" s="902"/>
      <c r="S520" s="902"/>
      <c r="T520" s="904"/>
      <c r="U520" s="904"/>
      <c r="W520" s="902"/>
      <c r="X520" s="902"/>
      <c r="Y520" s="904"/>
      <c r="Z520" s="902"/>
      <c r="AA520" s="911"/>
      <c r="AB520" s="904"/>
      <c r="AD520" s="904"/>
      <c r="AE520" s="904"/>
      <c r="AG520" s="902"/>
      <c r="AH520" s="902"/>
      <c r="AI520" s="904"/>
      <c r="AK520" s="902"/>
      <c r="AL520" s="904"/>
    </row>
    <row r="521" ht="20.25" customHeight="1">
      <c r="A521" s="895"/>
      <c r="B521" s="895"/>
      <c r="F521" s="904"/>
      <c r="G521" s="902"/>
      <c r="H521" s="904"/>
      <c r="L521" s="902"/>
      <c r="M521" s="902"/>
      <c r="N521" s="910"/>
      <c r="P521" s="904"/>
      <c r="R521" s="902"/>
      <c r="S521" s="902"/>
      <c r="T521" s="904"/>
      <c r="U521" s="904"/>
      <c r="W521" s="902"/>
      <c r="X521" s="902"/>
      <c r="Y521" s="904"/>
      <c r="Z521" s="902"/>
      <c r="AA521" s="911"/>
      <c r="AB521" s="904"/>
      <c r="AD521" s="904"/>
      <c r="AE521" s="904"/>
      <c r="AG521" s="902"/>
      <c r="AH521" s="902"/>
      <c r="AI521" s="904"/>
      <c r="AK521" s="902"/>
      <c r="AL521" s="904"/>
    </row>
    <row r="522" ht="20.25" customHeight="1">
      <c r="A522" s="895"/>
      <c r="B522" s="895"/>
      <c r="F522" s="904"/>
      <c r="G522" s="902"/>
      <c r="H522" s="904"/>
      <c r="L522" s="902"/>
      <c r="M522" s="902"/>
      <c r="N522" s="910"/>
      <c r="P522" s="904"/>
      <c r="R522" s="902"/>
      <c r="S522" s="902"/>
      <c r="T522" s="904"/>
      <c r="U522" s="904"/>
      <c r="W522" s="902"/>
      <c r="X522" s="902"/>
      <c r="Y522" s="904"/>
      <c r="Z522" s="902"/>
      <c r="AA522" s="911"/>
      <c r="AB522" s="904"/>
      <c r="AD522" s="904"/>
      <c r="AE522" s="904"/>
      <c r="AG522" s="902"/>
      <c r="AH522" s="902"/>
      <c r="AI522" s="904"/>
      <c r="AK522" s="902"/>
      <c r="AL522" s="904"/>
    </row>
    <row r="523" ht="20.25" customHeight="1">
      <c r="A523" s="895"/>
      <c r="B523" s="895"/>
      <c r="F523" s="904"/>
      <c r="G523" s="902"/>
      <c r="H523" s="904"/>
      <c r="L523" s="902"/>
      <c r="M523" s="902"/>
      <c r="N523" s="910"/>
      <c r="P523" s="904"/>
      <c r="R523" s="902"/>
      <c r="S523" s="902"/>
      <c r="T523" s="904"/>
      <c r="U523" s="904"/>
      <c r="W523" s="902"/>
      <c r="X523" s="902"/>
      <c r="Y523" s="904"/>
      <c r="Z523" s="902"/>
      <c r="AA523" s="911"/>
      <c r="AB523" s="904"/>
      <c r="AD523" s="904"/>
      <c r="AE523" s="904"/>
      <c r="AG523" s="902"/>
      <c r="AH523" s="902"/>
      <c r="AI523" s="904"/>
      <c r="AK523" s="902"/>
      <c r="AL523" s="904"/>
    </row>
    <row r="524" ht="20.25" customHeight="1">
      <c r="A524" s="895"/>
      <c r="B524" s="895"/>
      <c r="F524" s="904"/>
      <c r="G524" s="902"/>
      <c r="H524" s="904"/>
      <c r="L524" s="902"/>
      <c r="M524" s="902"/>
      <c r="N524" s="910"/>
      <c r="P524" s="904"/>
      <c r="R524" s="902"/>
      <c r="S524" s="902"/>
      <c r="T524" s="904"/>
      <c r="U524" s="904"/>
      <c r="W524" s="902"/>
      <c r="X524" s="902"/>
      <c r="Y524" s="904"/>
      <c r="Z524" s="902"/>
      <c r="AA524" s="911"/>
      <c r="AB524" s="904"/>
      <c r="AD524" s="904"/>
      <c r="AE524" s="904"/>
      <c r="AG524" s="902"/>
      <c r="AH524" s="902"/>
      <c r="AI524" s="904"/>
      <c r="AK524" s="902"/>
      <c r="AL524" s="904"/>
    </row>
    <row r="525" ht="20.25" customHeight="1">
      <c r="A525" s="895"/>
      <c r="B525" s="895"/>
      <c r="F525" s="904"/>
      <c r="G525" s="902"/>
      <c r="H525" s="904"/>
      <c r="L525" s="902"/>
      <c r="M525" s="902"/>
      <c r="N525" s="910"/>
      <c r="P525" s="904"/>
      <c r="R525" s="902"/>
      <c r="S525" s="902"/>
      <c r="T525" s="904"/>
      <c r="U525" s="904"/>
      <c r="W525" s="902"/>
      <c r="X525" s="902"/>
      <c r="Y525" s="904"/>
      <c r="Z525" s="902"/>
      <c r="AA525" s="911"/>
      <c r="AB525" s="904"/>
      <c r="AD525" s="904"/>
      <c r="AE525" s="904"/>
      <c r="AG525" s="902"/>
      <c r="AH525" s="902"/>
      <c r="AI525" s="904"/>
      <c r="AK525" s="902"/>
      <c r="AL525" s="904"/>
    </row>
    <row r="526" ht="20.25" customHeight="1">
      <c r="A526" s="895"/>
      <c r="B526" s="895"/>
      <c r="F526" s="904"/>
      <c r="G526" s="902"/>
      <c r="H526" s="904"/>
      <c r="L526" s="902"/>
      <c r="M526" s="902"/>
      <c r="N526" s="910"/>
      <c r="P526" s="904"/>
      <c r="R526" s="902"/>
      <c r="S526" s="902"/>
      <c r="T526" s="904"/>
      <c r="U526" s="904"/>
      <c r="W526" s="902"/>
      <c r="X526" s="902"/>
      <c r="Y526" s="904"/>
      <c r="Z526" s="902"/>
      <c r="AA526" s="911"/>
      <c r="AB526" s="904"/>
      <c r="AD526" s="904"/>
      <c r="AE526" s="904"/>
      <c r="AG526" s="902"/>
      <c r="AH526" s="902"/>
      <c r="AI526" s="904"/>
      <c r="AK526" s="902"/>
      <c r="AL526" s="904"/>
    </row>
    <row r="527" ht="20.25" customHeight="1">
      <c r="A527" s="895"/>
      <c r="B527" s="895"/>
      <c r="F527" s="904"/>
      <c r="G527" s="902"/>
      <c r="H527" s="904"/>
      <c r="L527" s="902"/>
      <c r="M527" s="902"/>
      <c r="N527" s="910"/>
      <c r="P527" s="904"/>
      <c r="R527" s="902"/>
      <c r="S527" s="902"/>
      <c r="T527" s="904"/>
      <c r="U527" s="904"/>
      <c r="W527" s="902"/>
      <c r="X527" s="902"/>
      <c r="Y527" s="904"/>
      <c r="Z527" s="902"/>
      <c r="AA527" s="911"/>
      <c r="AB527" s="904"/>
      <c r="AD527" s="904"/>
      <c r="AE527" s="904"/>
      <c r="AG527" s="902"/>
      <c r="AH527" s="902"/>
      <c r="AI527" s="904"/>
      <c r="AK527" s="902"/>
      <c r="AL527" s="904"/>
    </row>
    <row r="528" ht="20.25" customHeight="1">
      <c r="A528" s="895"/>
      <c r="B528" s="895"/>
      <c r="F528" s="904"/>
      <c r="G528" s="902"/>
      <c r="H528" s="904"/>
      <c r="L528" s="902"/>
      <c r="M528" s="902"/>
      <c r="N528" s="910"/>
      <c r="P528" s="904"/>
      <c r="R528" s="902"/>
      <c r="S528" s="902"/>
      <c r="T528" s="904"/>
      <c r="U528" s="904"/>
      <c r="W528" s="902"/>
      <c r="X528" s="902"/>
      <c r="Y528" s="904"/>
      <c r="Z528" s="902"/>
      <c r="AA528" s="911"/>
      <c r="AB528" s="904"/>
      <c r="AD528" s="904"/>
      <c r="AE528" s="904"/>
      <c r="AG528" s="902"/>
      <c r="AH528" s="902"/>
      <c r="AI528" s="904"/>
      <c r="AK528" s="902"/>
      <c r="AL528" s="904"/>
    </row>
    <row r="529" ht="20.25" customHeight="1">
      <c r="A529" s="895"/>
      <c r="B529" s="895"/>
      <c r="F529" s="904"/>
      <c r="G529" s="902"/>
      <c r="H529" s="904"/>
      <c r="L529" s="902"/>
      <c r="M529" s="902"/>
      <c r="N529" s="910"/>
      <c r="P529" s="904"/>
      <c r="R529" s="902"/>
      <c r="S529" s="902"/>
      <c r="T529" s="904"/>
      <c r="U529" s="904"/>
      <c r="W529" s="902"/>
      <c r="X529" s="902"/>
      <c r="Y529" s="904"/>
      <c r="Z529" s="902"/>
      <c r="AA529" s="911"/>
      <c r="AB529" s="904"/>
      <c r="AD529" s="904"/>
      <c r="AE529" s="904"/>
      <c r="AG529" s="902"/>
      <c r="AH529" s="902"/>
      <c r="AI529" s="904"/>
      <c r="AK529" s="902"/>
      <c r="AL529" s="904"/>
    </row>
    <row r="530" ht="20.25" customHeight="1">
      <c r="A530" s="895"/>
      <c r="B530" s="895"/>
      <c r="F530" s="904"/>
      <c r="G530" s="902"/>
      <c r="H530" s="904"/>
      <c r="L530" s="902"/>
      <c r="M530" s="902"/>
      <c r="N530" s="910"/>
      <c r="P530" s="904"/>
      <c r="R530" s="902"/>
      <c r="S530" s="902"/>
      <c r="T530" s="904"/>
      <c r="U530" s="904"/>
      <c r="W530" s="902"/>
      <c r="X530" s="902"/>
      <c r="Y530" s="904"/>
      <c r="Z530" s="902"/>
      <c r="AA530" s="911"/>
      <c r="AB530" s="904"/>
      <c r="AD530" s="904"/>
      <c r="AE530" s="904"/>
      <c r="AG530" s="902"/>
      <c r="AH530" s="902"/>
      <c r="AI530" s="904"/>
      <c r="AK530" s="902"/>
      <c r="AL530" s="904"/>
    </row>
    <row r="531" ht="20.25" customHeight="1">
      <c r="A531" s="895"/>
      <c r="B531" s="895"/>
      <c r="F531" s="904"/>
      <c r="G531" s="902"/>
      <c r="H531" s="904"/>
      <c r="L531" s="902"/>
      <c r="M531" s="902"/>
      <c r="N531" s="910"/>
      <c r="P531" s="904"/>
      <c r="R531" s="902"/>
      <c r="S531" s="902"/>
      <c r="T531" s="904"/>
      <c r="U531" s="904"/>
      <c r="W531" s="902"/>
      <c r="X531" s="902"/>
      <c r="Y531" s="904"/>
      <c r="Z531" s="902"/>
      <c r="AA531" s="911"/>
      <c r="AB531" s="904"/>
      <c r="AD531" s="904"/>
      <c r="AE531" s="904"/>
      <c r="AG531" s="902"/>
      <c r="AH531" s="902"/>
      <c r="AI531" s="904"/>
      <c r="AK531" s="902"/>
      <c r="AL531" s="904"/>
    </row>
    <row r="532" ht="20.25" customHeight="1">
      <c r="A532" s="895"/>
      <c r="B532" s="895"/>
      <c r="F532" s="904"/>
      <c r="G532" s="902"/>
      <c r="H532" s="904"/>
      <c r="L532" s="902"/>
      <c r="M532" s="902"/>
      <c r="N532" s="910"/>
      <c r="P532" s="904"/>
      <c r="R532" s="902"/>
      <c r="S532" s="902"/>
      <c r="T532" s="904"/>
      <c r="U532" s="904"/>
      <c r="W532" s="902"/>
      <c r="X532" s="902"/>
      <c r="Y532" s="904"/>
      <c r="Z532" s="902"/>
      <c r="AA532" s="911"/>
      <c r="AB532" s="904"/>
      <c r="AD532" s="904"/>
      <c r="AE532" s="904"/>
      <c r="AG532" s="902"/>
      <c r="AH532" s="902"/>
      <c r="AI532" s="904"/>
      <c r="AK532" s="902"/>
      <c r="AL532" s="904"/>
    </row>
    <row r="533" ht="20.25" customHeight="1">
      <c r="A533" s="895"/>
      <c r="B533" s="895"/>
      <c r="F533" s="904"/>
      <c r="G533" s="902"/>
      <c r="H533" s="904"/>
      <c r="L533" s="902"/>
      <c r="M533" s="902"/>
      <c r="N533" s="910"/>
      <c r="P533" s="904"/>
      <c r="R533" s="902"/>
      <c r="S533" s="902"/>
      <c r="T533" s="904"/>
      <c r="U533" s="904"/>
      <c r="W533" s="902"/>
      <c r="X533" s="902"/>
      <c r="Y533" s="904"/>
      <c r="Z533" s="902"/>
      <c r="AA533" s="911"/>
      <c r="AB533" s="904"/>
      <c r="AD533" s="904"/>
      <c r="AE533" s="904"/>
      <c r="AG533" s="902"/>
      <c r="AH533" s="902"/>
      <c r="AI533" s="904"/>
      <c r="AK533" s="902"/>
      <c r="AL533" s="904"/>
    </row>
    <row r="534" ht="20.25" customHeight="1">
      <c r="A534" s="895"/>
      <c r="B534" s="895"/>
      <c r="F534" s="904"/>
      <c r="G534" s="902"/>
      <c r="H534" s="904"/>
      <c r="L534" s="902"/>
      <c r="M534" s="902"/>
      <c r="N534" s="910"/>
      <c r="P534" s="904"/>
      <c r="R534" s="902"/>
      <c r="S534" s="902"/>
      <c r="T534" s="904"/>
      <c r="U534" s="904"/>
      <c r="W534" s="902"/>
      <c r="X534" s="902"/>
      <c r="Y534" s="904"/>
      <c r="Z534" s="902"/>
      <c r="AA534" s="911"/>
      <c r="AB534" s="904"/>
      <c r="AD534" s="904"/>
      <c r="AE534" s="904"/>
      <c r="AG534" s="902"/>
      <c r="AH534" s="902"/>
      <c r="AI534" s="904"/>
      <c r="AK534" s="902"/>
      <c r="AL534" s="904"/>
    </row>
    <row r="535" ht="20.25" customHeight="1">
      <c r="A535" s="895"/>
      <c r="B535" s="895"/>
      <c r="F535" s="904"/>
      <c r="G535" s="902"/>
      <c r="H535" s="904"/>
      <c r="L535" s="902"/>
      <c r="M535" s="902"/>
      <c r="N535" s="910"/>
      <c r="P535" s="904"/>
      <c r="R535" s="902"/>
      <c r="S535" s="902"/>
      <c r="T535" s="904"/>
      <c r="U535" s="904"/>
      <c r="W535" s="902"/>
      <c r="X535" s="902"/>
      <c r="Y535" s="904"/>
      <c r="Z535" s="902"/>
      <c r="AA535" s="911"/>
      <c r="AB535" s="904"/>
      <c r="AD535" s="904"/>
      <c r="AE535" s="904"/>
      <c r="AG535" s="902"/>
      <c r="AH535" s="902"/>
      <c r="AI535" s="904"/>
      <c r="AK535" s="902"/>
      <c r="AL535" s="904"/>
    </row>
    <row r="536" ht="20.25" customHeight="1">
      <c r="A536" s="895"/>
      <c r="B536" s="895"/>
      <c r="F536" s="904"/>
      <c r="G536" s="902"/>
      <c r="H536" s="904"/>
      <c r="L536" s="902"/>
      <c r="M536" s="902"/>
      <c r="N536" s="910"/>
      <c r="P536" s="904"/>
      <c r="R536" s="902"/>
      <c r="S536" s="902"/>
      <c r="T536" s="904"/>
      <c r="U536" s="904"/>
      <c r="W536" s="902"/>
      <c r="X536" s="902"/>
      <c r="Y536" s="904"/>
      <c r="Z536" s="902"/>
      <c r="AA536" s="911"/>
      <c r="AB536" s="904"/>
      <c r="AD536" s="904"/>
      <c r="AE536" s="904"/>
      <c r="AG536" s="902"/>
      <c r="AH536" s="902"/>
      <c r="AI536" s="904"/>
      <c r="AK536" s="902"/>
      <c r="AL536" s="904"/>
    </row>
    <row r="537" ht="20.25" customHeight="1">
      <c r="A537" s="895"/>
      <c r="B537" s="895"/>
      <c r="F537" s="904"/>
      <c r="G537" s="902"/>
      <c r="H537" s="904"/>
      <c r="L537" s="902"/>
      <c r="M537" s="902"/>
      <c r="N537" s="910"/>
      <c r="P537" s="904"/>
      <c r="R537" s="902"/>
      <c r="S537" s="902"/>
      <c r="T537" s="904"/>
      <c r="U537" s="904"/>
      <c r="W537" s="902"/>
      <c r="X537" s="902"/>
      <c r="Y537" s="904"/>
      <c r="Z537" s="902"/>
      <c r="AA537" s="911"/>
      <c r="AB537" s="904"/>
      <c r="AD537" s="904"/>
      <c r="AE537" s="904"/>
      <c r="AG537" s="902"/>
      <c r="AH537" s="902"/>
      <c r="AI537" s="904"/>
      <c r="AK537" s="902"/>
      <c r="AL537" s="904"/>
    </row>
    <row r="538" ht="20.25" customHeight="1">
      <c r="A538" s="895"/>
      <c r="B538" s="895"/>
      <c r="F538" s="904"/>
      <c r="G538" s="902"/>
      <c r="H538" s="904"/>
      <c r="L538" s="902"/>
      <c r="M538" s="902"/>
      <c r="N538" s="910"/>
      <c r="P538" s="904"/>
      <c r="R538" s="902"/>
      <c r="S538" s="902"/>
      <c r="T538" s="904"/>
      <c r="U538" s="904"/>
      <c r="W538" s="902"/>
      <c r="X538" s="902"/>
      <c r="Y538" s="904"/>
      <c r="Z538" s="902"/>
      <c r="AA538" s="911"/>
      <c r="AB538" s="904"/>
      <c r="AD538" s="904"/>
      <c r="AE538" s="904"/>
      <c r="AG538" s="902"/>
      <c r="AH538" s="902"/>
      <c r="AI538" s="904"/>
      <c r="AK538" s="902"/>
      <c r="AL538" s="904"/>
    </row>
    <row r="539" ht="20.25" customHeight="1">
      <c r="A539" s="895"/>
      <c r="B539" s="895"/>
      <c r="F539" s="904"/>
      <c r="G539" s="902"/>
      <c r="H539" s="904"/>
      <c r="L539" s="902"/>
      <c r="M539" s="902"/>
      <c r="N539" s="910"/>
      <c r="P539" s="904"/>
      <c r="R539" s="902"/>
      <c r="S539" s="902"/>
      <c r="T539" s="904"/>
      <c r="U539" s="904"/>
      <c r="W539" s="902"/>
      <c r="X539" s="902"/>
      <c r="Y539" s="904"/>
      <c r="Z539" s="902"/>
      <c r="AA539" s="911"/>
      <c r="AB539" s="904"/>
      <c r="AD539" s="904"/>
      <c r="AE539" s="904"/>
      <c r="AG539" s="902"/>
      <c r="AH539" s="902"/>
      <c r="AI539" s="904"/>
      <c r="AK539" s="902"/>
      <c r="AL539" s="904"/>
    </row>
    <row r="540" ht="20.25" customHeight="1">
      <c r="A540" s="895"/>
      <c r="B540" s="895"/>
      <c r="F540" s="904"/>
      <c r="G540" s="902"/>
      <c r="H540" s="904"/>
      <c r="L540" s="902"/>
      <c r="M540" s="902"/>
      <c r="N540" s="910"/>
      <c r="P540" s="904"/>
      <c r="R540" s="902"/>
      <c r="S540" s="902"/>
      <c r="T540" s="904"/>
      <c r="U540" s="904"/>
      <c r="W540" s="902"/>
      <c r="X540" s="902"/>
      <c r="Y540" s="904"/>
      <c r="Z540" s="902"/>
      <c r="AA540" s="911"/>
      <c r="AB540" s="904"/>
      <c r="AD540" s="904"/>
      <c r="AE540" s="904"/>
      <c r="AG540" s="902"/>
      <c r="AH540" s="902"/>
      <c r="AI540" s="904"/>
      <c r="AK540" s="902"/>
      <c r="AL540" s="904"/>
    </row>
    <row r="541" ht="20.25" customHeight="1">
      <c r="A541" s="895"/>
      <c r="B541" s="895"/>
      <c r="F541" s="904"/>
      <c r="G541" s="902"/>
      <c r="H541" s="904"/>
      <c r="L541" s="902"/>
      <c r="M541" s="902"/>
      <c r="N541" s="910"/>
      <c r="P541" s="904"/>
      <c r="R541" s="902"/>
      <c r="S541" s="902"/>
      <c r="T541" s="904"/>
      <c r="U541" s="904"/>
      <c r="W541" s="902"/>
      <c r="X541" s="902"/>
      <c r="Y541" s="904"/>
      <c r="Z541" s="902"/>
      <c r="AA541" s="911"/>
      <c r="AB541" s="904"/>
      <c r="AD541" s="904"/>
      <c r="AE541" s="904"/>
      <c r="AG541" s="902"/>
      <c r="AH541" s="902"/>
      <c r="AI541" s="904"/>
      <c r="AK541" s="902"/>
      <c r="AL541" s="904"/>
    </row>
    <row r="542" ht="20.25" customHeight="1">
      <c r="A542" s="895"/>
      <c r="B542" s="895"/>
      <c r="F542" s="904"/>
      <c r="G542" s="902"/>
      <c r="H542" s="904"/>
      <c r="L542" s="902"/>
      <c r="M542" s="902"/>
      <c r="N542" s="910"/>
      <c r="P542" s="904"/>
      <c r="R542" s="902"/>
      <c r="S542" s="902"/>
      <c r="T542" s="904"/>
      <c r="U542" s="904"/>
      <c r="W542" s="902"/>
      <c r="X542" s="902"/>
      <c r="Y542" s="904"/>
      <c r="Z542" s="902"/>
      <c r="AA542" s="911"/>
      <c r="AB542" s="904"/>
      <c r="AD542" s="904"/>
      <c r="AE542" s="904"/>
      <c r="AG542" s="902"/>
      <c r="AH542" s="902"/>
      <c r="AI542" s="904"/>
      <c r="AK542" s="902"/>
      <c r="AL542" s="904"/>
    </row>
    <row r="543" ht="20.25" customHeight="1">
      <c r="A543" s="895"/>
      <c r="B543" s="895"/>
      <c r="F543" s="904"/>
      <c r="G543" s="902"/>
      <c r="H543" s="904"/>
      <c r="L543" s="902"/>
      <c r="M543" s="902"/>
      <c r="N543" s="910"/>
      <c r="P543" s="904"/>
      <c r="R543" s="902"/>
      <c r="S543" s="902"/>
      <c r="T543" s="904"/>
      <c r="U543" s="904"/>
      <c r="W543" s="902"/>
      <c r="X543" s="902"/>
      <c r="Y543" s="904"/>
      <c r="Z543" s="902"/>
      <c r="AA543" s="911"/>
      <c r="AB543" s="904"/>
      <c r="AD543" s="904"/>
      <c r="AE543" s="904"/>
      <c r="AG543" s="902"/>
      <c r="AH543" s="902"/>
      <c r="AI543" s="904"/>
      <c r="AK543" s="902"/>
      <c r="AL543" s="904"/>
    </row>
    <row r="544" ht="20.25" customHeight="1">
      <c r="A544" s="895"/>
      <c r="B544" s="895"/>
      <c r="F544" s="904"/>
      <c r="G544" s="902"/>
      <c r="H544" s="904"/>
      <c r="L544" s="902"/>
      <c r="M544" s="902"/>
      <c r="N544" s="910"/>
      <c r="P544" s="904"/>
      <c r="R544" s="902"/>
      <c r="S544" s="902"/>
      <c r="T544" s="904"/>
      <c r="U544" s="904"/>
      <c r="W544" s="902"/>
      <c r="X544" s="902"/>
      <c r="Y544" s="904"/>
      <c r="Z544" s="902"/>
      <c r="AA544" s="911"/>
      <c r="AB544" s="904"/>
      <c r="AD544" s="904"/>
      <c r="AE544" s="904"/>
      <c r="AG544" s="902"/>
      <c r="AH544" s="902"/>
      <c r="AI544" s="904"/>
      <c r="AK544" s="902"/>
      <c r="AL544" s="904"/>
    </row>
    <row r="545" ht="20.25" customHeight="1">
      <c r="A545" s="895"/>
      <c r="B545" s="895"/>
      <c r="F545" s="904"/>
      <c r="G545" s="902"/>
      <c r="H545" s="904"/>
      <c r="L545" s="902"/>
      <c r="M545" s="902"/>
      <c r="N545" s="910"/>
      <c r="P545" s="904"/>
      <c r="R545" s="902"/>
      <c r="S545" s="902"/>
      <c r="T545" s="904"/>
      <c r="U545" s="904"/>
      <c r="W545" s="902"/>
      <c r="X545" s="902"/>
      <c r="Y545" s="904"/>
      <c r="Z545" s="902"/>
      <c r="AA545" s="911"/>
      <c r="AB545" s="904"/>
      <c r="AD545" s="904"/>
      <c r="AE545" s="904"/>
      <c r="AG545" s="902"/>
      <c r="AH545" s="902"/>
      <c r="AI545" s="904"/>
      <c r="AK545" s="902"/>
      <c r="AL545" s="904"/>
    </row>
    <row r="546" ht="20.25" customHeight="1">
      <c r="A546" s="895"/>
      <c r="B546" s="895"/>
      <c r="F546" s="904"/>
      <c r="G546" s="902"/>
      <c r="H546" s="904"/>
      <c r="L546" s="902"/>
      <c r="M546" s="902"/>
      <c r="N546" s="910"/>
      <c r="P546" s="904"/>
      <c r="R546" s="902"/>
      <c r="S546" s="902"/>
      <c r="T546" s="904"/>
      <c r="U546" s="904"/>
      <c r="W546" s="902"/>
      <c r="X546" s="902"/>
      <c r="Y546" s="904"/>
      <c r="Z546" s="902"/>
      <c r="AA546" s="911"/>
      <c r="AB546" s="904"/>
      <c r="AD546" s="904"/>
      <c r="AE546" s="904"/>
      <c r="AG546" s="902"/>
      <c r="AH546" s="902"/>
      <c r="AI546" s="904"/>
      <c r="AK546" s="902"/>
      <c r="AL546" s="904"/>
    </row>
    <row r="547" ht="20.25" customHeight="1">
      <c r="A547" s="895"/>
      <c r="B547" s="895"/>
      <c r="F547" s="904"/>
      <c r="G547" s="902"/>
      <c r="H547" s="904"/>
      <c r="L547" s="902"/>
      <c r="M547" s="902"/>
      <c r="N547" s="910"/>
      <c r="P547" s="904"/>
      <c r="R547" s="902"/>
      <c r="S547" s="902"/>
      <c r="T547" s="904"/>
      <c r="U547" s="904"/>
      <c r="W547" s="902"/>
      <c r="X547" s="902"/>
      <c r="Y547" s="904"/>
      <c r="Z547" s="902"/>
      <c r="AA547" s="911"/>
      <c r="AB547" s="904"/>
      <c r="AD547" s="904"/>
      <c r="AE547" s="904"/>
      <c r="AG547" s="902"/>
      <c r="AH547" s="902"/>
      <c r="AI547" s="904"/>
      <c r="AK547" s="902"/>
      <c r="AL547" s="904"/>
    </row>
    <row r="548" ht="20.25" customHeight="1">
      <c r="A548" s="895"/>
      <c r="B548" s="895"/>
      <c r="F548" s="904"/>
      <c r="G548" s="902"/>
      <c r="H548" s="904"/>
      <c r="L548" s="902"/>
      <c r="M548" s="902"/>
      <c r="N548" s="910"/>
      <c r="P548" s="904"/>
      <c r="R548" s="902"/>
      <c r="S548" s="902"/>
      <c r="T548" s="904"/>
      <c r="U548" s="904"/>
      <c r="W548" s="902"/>
      <c r="X548" s="902"/>
      <c r="Y548" s="904"/>
      <c r="Z548" s="902"/>
      <c r="AA548" s="911"/>
      <c r="AB548" s="904"/>
      <c r="AD548" s="904"/>
      <c r="AE548" s="904"/>
      <c r="AG548" s="902"/>
      <c r="AH548" s="902"/>
      <c r="AI548" s="904"/>
      <c r="AK548" s="902"/>
      <c r="AL548" s="904"/>
    </row>
    <row r="549" ht="20.25" customHeight="1">
      <c r="A549" s="895"/>
      <c r="B549" s="895"/>
      <c r="F549" s="904"/>
      <c r="G549" s="902"/>
      <c r="H549" s="904"/>
      <c r="L549" s="902"/>
      <c r="M549" s="902"/>
      <c r="N549" s="910"/>
      <c r="P549" s="904"/>
      <c r="R549" s="902"/>
      <c r="S549" s="902"/>
      <c r="T549" s="904"/>
      <c r="U549" s="904"/>
      <c r="W549" s="902"/>
      <c r="X549" s="902"/>
      <c r="Y549" s="904"/>
      <c r="Z549" s="902"/>
      <c r="AA549" s="911"/>
      <c r="AB549" s="904"/>
      <c r="AD549" s="904"/>
      <c r="AE549" s="904"/>
      <c r="AG549" s="902"/>
      <c r="AH549" s="902"/>
      <c r="AI549" s="904"/>
      <c r="AK549" s="902"/>
      <c r="AL549" s="904"/>
    </row>
    <row r="550" ht="20.25" customHeight="1">
      <c r="A550" s="895"/>
      <c r="B550" s="895"/>
      <c r="F550" s="904"/>
      <c r="G550" s="902"/>
      <c r="H550" s="904"/>
      <c r="L550" s="902"/>
      <c r="M550" s="902"/>
      <c r="N550" s="910"/>
      <c r="P550" s="904"/>
      <c r="R550" s="902"/>
      <c r="S550" s="902"/>
      <c r="T550" s="904"/>
      <c r="U550" s="904"/>
      <c r="W550" s="902"/>
      <c r="X550" s="902"/>
      <c r="Y550" s="904"/>
      <c r="Z550" s="902"/>
      <c r="AA550" s="911"/>
      <c r="AB550" s="904"/>
      <c r="AD550" s="904"/>
      <c r="AE550" s="904"/>
      <c r="AG550" s="902"/>
      <c r="AH550" s="902"/>
      <c r="AI550" s="904"/>
      <c r="AK550" s="902"/>
      <c r="AL550" s="904"/>
    </row>
    <row r="551" ht="20.25" customHeight="1">
      <c r="A551" s="895"/>
      <c r="B551" s="895"/>
      <c r="F551" s="904"/>
      <c r="G551" s="902"/>
      <c r="H551" s="904"/>
      <c r="L551" s="902"/>
      <c r="M551" s="902"/>
      <c r="N551" s="910"/>
      <c r="P551" s="904"/>
      <c r="R551" s="902"/>
      <c r="S551" s="902"/>
      <c r="T551" s="904"/>
      <c r="U551" s="904"/>
      <c r="W551" s="902"/>
      <c r="X551" s="902"/>
      <c r="Y551" s="904"/>
      <c r="Z551" s="902"/>
      <c r="AA551" s="911"/>
      <c r="AB551" s="904"/>
      <c r="AD551" s="904"/>
      <c r="AE551" s="904"/>
      <c r="AG551" s="902"/>
      <c r="AH551" s="902"/>
      <c r="AI551" s="904"/>
      <c r="AK551" s="902"/>
      <c r="AL551" s="904"/>
    </row>
    <row r="552" ht="20.25" customHeight="1">
      <c r="A552" s="895"/>
      <c r="B552" s="895"/>
      <c r="F552" s="904"/>
      <c r="G552" s="902"/>
      <c r="H552" s="904"/>
      <c r="L552" s="902"/>
      <c r="M552" s="902"/>
      <c r="N552" s="910"/>
      <c r="P552" s="904"/>
      <c r="R552" s="902"/>
      <c r="S552" s="902"/>
      <c r="T552" s="904"/>
      <c r="U552" s="904"/>
      <c r="W552" s="902"/>
      <c r="X552" s="902"/>
      <c r="Y552" s="904"/>
      <c r="Z552" s="902"/>
      <c r="AA552" s="911"/>
      <c r="AB552" s="904"/>
      <c r="AD552" s="904"/>
      <c r="AE552" s="904"/>
      <c r="AG552" s="902"/>
      <c r="AH552" s="902"/>
      <c r="AI552" s="904"/>
      <c r="AK552" s="902"/>
      <c r="AL552" s="904"/>
    </row>
    <row r="553" ht="20.25" customHeight="1">
      <c r="A553" s="895"/>
      <c r="B553" s="895"/>
      <c r="F553" s="904"/>
      <c r="G553" s="902"/>
      <c r="H553" s="904"/>
      <c r="L553" s="902"/>
      <c r="M553" s="902"/>
      <c r="N553" s="910"/>
      <c r="P553" s="904"/>
      <c r="R553" s="902"/>
      <c r="S553" s="902"/>
      <c r="T553" s="904"/>
      <c r="U553" s="904"/>
      <c r="W553" s="902"/>
      <c r="X553" s="902"/>
      <c r="Y553" s="904"/>
      <c r="Z553" s="902"/>
      <c r="AA553" s="911"/>
      <c r="AB553" s="904"/>
      <c r="AD553" s="904"/>
      <c r="AE553" s="904"/>
      <c r="AG553" s="902"/>
      <c r="AH553" s="902"/>
      <c r="AI553" s="904"/>
      <c r="AK553" s="902"/>
      <c r="AL553" s="904"/>
    </row>
    <row r="554" ht="20.25" customHeight="1">
      <c r="A554" s="895"/>
      <c r="B554" s="895"/>
      <c r="F554" s="904"/>
      <c r="G554" s="902"/>
      <c r="H554" s="904"/>
      <c r="L554" s="902"/>
      <c r="M554" s="902"/>
      <c r="N554" s="910"/>
      <c r="P554" s="904"/>
      <c r="R554" s="902"/>
      <c r="S554" s="902"/>
      <c r="T554" s="904"/>
      <c r="U554" s="904"/>
      <c r="W554" s="902"/>
      <c r="X554" s="902"/>
      <c r="Y554" s="904"/>
      <c r="Z554" s="902"/>
      <c r="AA554" s="911"/>
      <c r="AB554" s="904"/>
      <c r="AD554" s="904"/>
      <c r="AE554" s="904"/>
      <c r="AG554" s="902"/>
      <c r="AH554" s="902"/>
      <c r="AI554" s="904"/>
      <c r="AK554" s="902"/>
      <c r="AL554" s="904"/>
    </row>
    <row r="555" ht="20.25" customHeight="1">
      <c r="A555" s="895"/>
      <c r="B555" s="895"/>
      <c r="F555" s="904"/>
      <c r="G555" s="902"/>
      <c r="H555" s="904"/>
      <c r="L555" s="902"/>
      <c r="M555" s="902"/>
      <c r="N555" s="910"/>
      <c r="P555" s="904"/>
      <c r="R555" s="902"/>
      <c r="S555" s="902"/>
      <c r="T555" s="904"/>
      <c r="U555" s="904"/>
      <c r="W555" s="902"/>
      <c r="X555" s="902"/>
      <c r="Y555" s="904"/>
      <c r="Z555" s="902"/>
      <c r="AA555" s="911"/>
      <c r="AB555" s="904"/>
      <c r="AD555" s="904"/>
      <c r="AE555" s="904"/>
      <c r="AG555" s="902"/>
      <c r="AH555" s="902"/>
      <c r="AI555" s="904"/>
      <c r="AK555" s="902"/>
      <c r="AL555" s="904"/>
    </row>
    <row r="556" ht="20.25" customHeight="1">
      <c r="A556" s="895"/>
      <c r="B556" s="895"/>
      <c r="F556" s="904"/>
      <c r="G556" s="902"/>
      <c r="H556" s="904"/>
      <c r="L556" s="902"/>
      <c r="M556" s="902"/>
      <c r="N556" s="910"/>
      <c r="P556" s="904"/>
      <c r="R556" s="902"/>
      <c r="S556" s="902"/>
      <c r="T556" s="904"/>
      <c r="U556" s="904"/>
      <c r="W556" s="902"/>
      <c r="X556" s="902"/>
      <c r="Y556" s="904"/>
      <c r="Z556" s="902"/>
      <c r="AA556" s="911"/>
      <c r="AB556" s="904"/>
      <c r="AD556" s="904"/>
      <c r="AE556" s="904"/>
      <c r="AG556" s="902"/>
      <c r="AH556" s="902"/>
      <c r="AI556" s="904"/>
      <c r="AK556" s="902"/>
      <c r="AL556" s="904"/>
    </row>
    <row r="557" ht="20.25" customHeight="1">
      <c r="A557" s="895"/>
      <c r="B557" s="895"/>
      <c r="F557" s="904"/>
      <c r="G557" s="902"/>
      <c r="H557" s="904"/>
      <c r="L557" s="902"/>
      <c r="M557" s="902"/>
      <c r="N557" s="910"/>
      <c r="P557" s="904"/>
      <c r="R557" s="902"/>
      <c r="S557" s="902"/>
      <c r="T557" s="904"/>
      <c r="U557" s="904"/>
      <c r="W557" s="902"/>
      <c r="X557" s="902"/>
      <c r="Y557" s="904"/>
      <c r="Z557" s="902"/>
      <c r="AA557" s="911"/>
      <c r="AB557" s="904"/>
      <c r="AD557" s="904"/>
      <c r="AE557" s="904"/>
      <c r="AG557" s="902"/>
      <c r="AH557" s="902"/>
      <c r="AI557" s="904"/>
      <c r="AK557" s="902"/>
      <c r="AL557" s="904"/>
    </row>
    <row r="558" ht="20.25" customHeight="1">
      <c r="A558" s="895"/>
      <c r="B558" s="895"/>
      <c r="F558" s="904"/>
      <c r="G558" s="902"/>
      <c r="H558" s="904"/>
      <c r="L558" s="902"/>
      <c r="M558" s="902"/>
      <c r="N558" s="910"/>
      <c r="P558" s="904"/>
      <c r="R558" s="902"/>
      <c r="S558" s="902"/>
      <c r="T558" s="904"/>
      <c r="U558" s="904"/>
      <c r="W558" s="902"/>
      <c r="X558" s="902"/>
      <c r="Y558" s="904"/>
      <c r="Z558" s="902"/>
      <c r="AA558" s="911"/>
      <c r="AB558" s="904"/>
      <c r="AD558" s="904"/>
      <c r="AE558" s="904"/>
      <c r="AG558" s="902"/>
      <c r="AH558" s="902"/>
      <c r="AI558" s="904"/>
      <c r="AK558" s="902"/>
      <c r="AL558" s="904"/>
    </row>
    <row r="559" ht="20.25" customHeight="1">
      <c r="A559" s="895"/>
      <c r="B559" s="895"/>
      <c r="F559" s="904"/>
      <c r="G559" s="902"/>
      <c r="H559" s="904"/>
      <c r="L559" s="902"/>
      <c r="M559" s="902"/>
      <c r="N559" s="910"/>
      <c r="P559" s="904"/>
      <c r="R559" s="902"/>
      <c r="S559" s="902"/>
      <c r="T559" s="904"/>
      <c r="U559" s="904"/>
      <c r="W559" s="902"/>
      <c r="X559" s="902"/>
      <c r="Y559" s="904"/>
      <c r="Z559" s="902"/>
      <c r="AA559" s="911"/>
      <c r="AB559" s="904"/>
      <c r="AD559" s="904"/>
      <c r="AE559" s="904"/>
      <c r="AG559" s="902"/>
      <c r="AH559" s="902"/>
      <c r="AI559" s="904"/>
      <c r="AK559" s="902"/>
      <c r="AL559" s="904"/>
    </row>
    <row r="560" ht="20.25" customHeight="1">
      <c r="A560" s="895"/>
      <c r="B560" s="895"/>
      <c r="F560" s="904"/>
      <c r="G560" s="902"/>
      <c r="H560" s="904"/>
      <c r="L560" s="902"/>
      <c r="M560" s="902"/>
      <c r="N560" s="910"/>
      <c r="P560" s="904"/>
      <c r="R560" s="902"/>
      <c r="S560" s="902"/>
      <c r="T560" s="904"/>
      <c r="U560" s="904"/>
      <c r="W560" s="902"/>
      <c r="X560" s="902"/>
      <c r="Y560" s="904"/>
      <c r="Z560" s="902"/>
      <c r="AA560" s="911"/>
      <c r="AB560" s="904"/>
      <c r="AD560" s="904"/>
      <c r="AE560" s="904"/>
      <c r="AG560" s="902"/>
      <c r="AH560" s="902"/>
      <c r="AI560" s="904"/>
      <c r="AK560" s="902"/>
      <c r="AL560" s="904"/>
    </row>
    <row r="561" ht="20.25" customHeight="1">
      <c r="A561" s="895"/>
      <c r="B561" s="895"/>
      <c r="F561" s="904"/>
      <c r="G561" s="902"/>
      <c r="H561" s="904"/>
      <c r="L561" s="902"/>
      <c r="M561" s="902"/>
      <c r="N561" s="910"/>
      <c r="P561" s="904"/>
      <c r="R561" s="902"/>
      <c r="S561" s="902"/>
      <c r="T561" s="904"/>
      <c r="U561" s="904"/>
      <c r="W561" s="902"/>
      <c r="X561" s="902"/>
      <c r="Y561" s="904"/>
      <c r="Z561" s="902"/>
      <c r="AA561" s="911"/>
      <c r="AB561" s="904"/>
      <c r="AD561" s="904"/>
      <c r="AE561" s="904"/>
      <c r="AG561" s="902"/>
      <c r="AH561" s="902"/>
      <c r="AI561" s="904"/>
      <c r="AK561" s="902"/>
      <c r="AL561" s="904"/>
    </row>
    <row r="562" ht="20.25" customHeight="1">
      <c r="A562" s="895"/>
      <c r="B562" s="895"/>
      <c r="F562" s="904"/>
      <c r="G562" s="902"/>
      <c r="H562" s="904"/>
      <c r="L562" s="902"/>
      <c r="M562" s="902"/>
      <c r="N562" s="910"/>
      <c r="P562" s="904"/>
      <c r="R562" s="902"/>
      <c r="S562" s="902"/>
      <c r="T562" s="904"/>
      <c r="U562" s="904"/>
      <c r="W562" s="902"/>
      <c r="X562" s="902"/>
      <c r="Y562" s="904"/>
      <c r="Z562" s="902"/>
      <c r="AA562" s="911"/>
      <c r="AB562" s="904"/>
      <c r="AD562" s="904"/>
      <c r="AE562" s="904"/>
      <c r="AG562" s="902"/>
      <c r="AH562" s="902"/>
      <c r="AI562" s="904"/>
      <c r="AK562" s="902"/>
      <c r="AL562" s="904"/>
    </row>
    <row r="563" ht="20.25" customHeight="1">
      <c r="A563" s="895"/>
      <c r="B563" s="895"/>
      <c r="F563" s="904"/>
      <c r="G563" s="902"/>
      <c r="H563" s="904"/>
      <c r="L563" s="902"/>
      <c r="M563" s="902"/>
      <c r="N563" s="910"/>
      <c r="P563" s="904"/>
      <c r="R563" s="902"/>
      <c r="S563" s="902"/>
      <c r="T563" s="904"/>
      <c r="U563" s="904"/>
      <c r="W563" s="902"/>
      <c r="X563" s="902"/>
      <c r="Y563" s="904"/>
      <c r="Z563" s="902"/>
      <c r="AA563" s="911"/>
      <c r="AB563" s="904"/>
      <c r="AD563" s="904"/>
      <c r="AE563" s="904"/>
      <c r="AG563" s="902"/>
      <c r="AH563" s="902"/>
      <c r="AI563" s="904"/>
      <c r="AK563" s="902"/>
      <c r="AL563" s="904"/>
    </row>
    <row r="564" ht="20.25" customHeight="1">
      <c r="A564" s="895"/>
      <c r="B564" s="895"/>
      <c r="F564" s="904"/>
      <c r="G564" s="902"/>
      <c r="H564" s="904"/>
      <c r="L564" s="902"/>
      <c r="M564" s="902"/>
      <c r="N564" s="910"/>
      <c r="P564" s="904"/>
      <c r="R564" s="902"/>
      <c r="S564" s="902"/>
      <c r="T564" s="904"/>
      <c r="U564" s="904"/>
      <c r="W564" s="902"/>
      <c r="X564" s="902"/>
      <c r="Y564" s="904"/>
      <c r="Z564" s="902"/>
      <c r="AA564" s="911"/>
      <c r="AB564" s="904"/>
      <c r="AD564" s="904"/>
      <c r="AE564" s="904"/>
      <c r="AG564" s="902"/>
      <c r="AH564" s="902"/>
      <c r="AI564" s="904"/>
      <c r="AK564" s="902"/>
      <c r="AL564" s="904"/>
    </row>
    <row r="565" ht="20.25" customHeight="1">
      <c r="A565" s="895"/>
      <c r="B565" s="895"/>
      <c r="F565" s="904"/>
      <c r="G565" s="902"/>
      <c r="H565" s="904"/>
      <c r="L565" s="902"/>
      <c r="M565" s="902"/>
      <c r="N565" s="910"/>
      <c r="P565" s="904"/>
      <c r="R565" s="902"/>
      <c r="S565" s="902"/>
      <c r="T565" s="904"/>
      <c r="U565" s="904"/>
      <c r="W565" s="902"/>
      <c r="X565" s="902"/>
      <c r="Y565" s="904"/>
      <c r="Z565" s="902"/>
      <c r="AA565" s="911"/>
      <c r="AB565" s="904"/>
      <c r="AD565" s="904"/>
      <c r="AE565" s="904"/>
      <c r="AG565" s="902"/>
      <c r="AH565" s="902"/>
      <c r="AI565" s="904"/>
      <c r="AK565" s="902"/>
      <c r="AL565" s="904"/>
    </row>
    <row r="566" ht="20.25" customHeight="1">
      <c r="A566" s="895"/>
      <c r="B566" s="895"/>
      <c r="F566" s="904"/>
      <c r="G566" s="902"/>
      <c r="H566" s="904"/>
      <c r="L566" s="902"/>
      <c r="M566" s="902"/>
      <c r="N566" s="910"/>
      <c r="P566" s="904"/>
      <c r="R566" s="902"/>
      <c r="S566" s="902"/>
      <c r="T566" s="904"/>
      <c r="U566" s="904"/>
      <c r="W566" s="902"/>
      <c r="X566" s="902"/>
      <c r="Y566" s="904"/>
      <c r="Z566" s="902"/>
      <c r="AA566" s="911"/>
      <c r="AB566" s="904"/>
      <c r="AD566" s="904"/>
      <c r="AE566" s="904"/>
      <c r="AG566" s="902"/>
      <c r="AH566" s="902"/>
      <c r="AI566" s="904"/>
      <c r="AK566" s="902"/>
      <c r="AL566" s="904"/>
    </row>
    <row r="567" ht="20.25" customHeight="1">
      <c r="A567" s="895"/>
      <c r="B567" s="895"/>
      <c r="F567" s="904"/>
      <c r="G567" s="902"/>
      <c r="H567" s="904"/>
      <c r="L567" s="902"/>
      <c r="M567" s="902"/>
      <c r="N567" s="910"/>
      <c r="P567" s="904"/>
      <c r="R567" s="902"/>
      <c r="S567" s="902"/>
      <c r="T567" s="904"/>
      <c r="U567" s="904"/>
      <c r="W567" s="902"/>
      <c r="X567" s="902"/>
      <c r="Y567" s="904"/>
      <c r="Z567" s="902"/>
      <c r="AA567" s="911"/>
      <c r="AB567" s="904"/>
      <c r="AD567" s="904"/>
      <c r="AE567" s="904"/>
      <c r="AG567" s="902"/>
      <c r="AH567" s="902"/>
      <c r="AI567" s="904"/>
      <c r="AK567" s="902"/>
      <c r="AL567" s="904"/>
    </row>
    <row r="568" ht="20.25" customHeight="1">
      <c r="A568" s="895"/>
      <c r="B568" s="895"/>
      <c r="F568" s="904"/>
      <c r="G568" s="902"/>
      <c r="H568" s="904"/>
      <c r="L568" s="902"/>
      <c r="M568" s="902"/>
      <c r="N568" s="910"/>
      <c r="P568" s="904"/>
      <c r="R568" s="902"/>
      <c r="S568" s="902"/>
      <c r="T568" s="904"/>
      <c r="U568" s="904"/>
      <c r="W568" s="902"/>
      <c r="X568" s="902"/>
      <c r="Y568" s="904"/>
      <c r="Z568" s="902"/>
      <c r="AA568" s="911"/>
      <c r="AB568" s="904"/>
      <c r="AD568" s="904"/>
      <c r="AE568" s="904"/>
      <c r="AG568" s="902"/>
      <c r="AH568" s="902"/>
      <c r="AI568" s="904"/>
      <c r="AK568" s="902"/>
      <c r="AL568" s="904"/>
    </row>
    <row r="569" ht="20.25" customHeight="1">
      <c r="A569" s="895"/>
      <c r="B569" s="895"/>
      <c r="F569" s="904"/>
      <c r="G569" s="902"/>
      <c r="H569" s="904"/>
      <c r="L569" s="902"/>
      <c r="M569" s="902"/>
      <c r="N569" s="910"/>
      <c r="P569" s="904"/>
      <c r="R569" s="902"/>
      <c r="S569" s="902"/>
      <c r="T569" s="904"/>
      <c r="U569" s="904"/>
      <c r="W569" s="902"/>
      <c r="X569" s="902"/>
      <c r="Y569" s="904"/>
      <c r="Z569" s="902"/>
      <c r="AA569" s="911"/>
      <c r="AB569" s="904"/>
      <c r="AD569" s="904"/>
      <c r="AE569" s="904"/>
      <c r="AG569" s="902"/>
      <c r="AH569" s="902"/>
      <c r="AI569" s="904"/>
      <c r="AK569" s="902"/>
      <c r="AL569" s="904"/>
    </row>
    <row r="570" ht="20.25" customHeight="1">
      <c r="A570" s="895"/>
      <c r="B570" s="895"/>
      <c r="F570" s="904"/>
      <c r="G570" s="902"/>
      <c r="H570" s="904"/>
      <c r="L570" s="902"/>
      <c r="M570" s="902"/>
      <c r="N570" s="910"/>
      <c r="P570" s="904"/>
      <c r="R570" s="902"/>
      <c r="S570" s="902"/>
      <c r="T570" s="904"/>
      <c r="U570" s="904"/>
      <c r="W570" s="902"/>
      <c r="X570" s="902"/>
      <c r="Y570" s="904"/>
      <c r="Z570" s="902"/>
      <c r="AA570" s="911"/>
      <c r="AB570" s="904"/>
      <c r="AD570" s="904"/>
      <c r="AE570" s="904"/>
      <c r="AG570" s="902"/>
      <c r="AH570" s="902"/>
      <c r="AI570" s="904"/>
      <c r="AK570" s="902"/>
      <c r="AL570" s="904"/>
    </row>
    <row r="571" ht="20.25" customHeight="1">
      <c r="A571" s="895"/>
      <c r="B571" s="895"/>
      <c r="F571" s="904"/>
      <c r="G571" s="902"/>
      <c r="H571" s="904"/>
      <c r="L571" s="902"/>
      <c r="M571" s="902"/>
      <c r="N571" s="910"/>
      <c r="P571" s="904"/>
      <c r="R571" s="902"/>
      <c r="S571" s="902"/>
      <c r="T571" s="904"/>
      <c r="U571" s="904"/>
      <c r="W571" s="902"/>
      <c r="X571" s="902"/>
      <c r="Y571" s="904"/>
      <c r="Z571" s="902"/>
      <c r="AA571" s="911"/>
      <c r="AB571" s="904"/>
      <c r="AD571" s="904"/>
      <c r="AE571" s="904"/>
      <c r="AG571" s="902"/>
      <c r="AH571" s="902"/>
      <c r="AI571" s="904"/>
      <c r="AK571" s="902"/>
      <c r="AL571" s="904"/>
    </row>
    <row r="572" ht="20.25" customHeight="1">
      <c r="A572" s="895"/>
      <c r="B572" s="895"/>
      <c r="F572" s="904"/>
      <c r="G572" s="902"/>
      <c r="H572" s="904"/>
      <c r="L572" s="902"/>
      <c r="M572" s="902"/>
      <c r="N572" s="910"/>
      <c r="P572" s="904"/>
      <c r="R572" s="902"/>
      <c r="S572" s="902"/>
      <c r="T572" s="904"/>
      <c r="U572" s="904"/>
      <c r="W572" s="902"/>
      <c r="X572" s="902"/>
      <c r="Y572" s="904"/>
      <c r="Z572" s="902"/>
      <c r="AA572" s="911"/>
      <c r="AB572" s="904"/>
      <c r="AD572" s="904"/>
      <c r="AE572" s="904"/>
      <c r="AG572" s="902"/>
      <c r="AH572" s="902"/>
      <c r="AI572" s="904"/>
      <c r="AK572" s="902"/>
      <c r="AL572" s="904"/>
    </row>
    <row r="573" ht="20.25" customHeight="1">
      <c r="A573" s="895"/>
      <c r="B573" s="895"/>
      <c r="F573" s="904"/>
      <c r="G573" s="902"/>
      <c r="H573" s="904"/>
      <c r="L573" s="902"/>
      <c r="M573" s="902"/>
      <c r="N573" s="910"/>
      <c r="P573" s="904"/>
      <c r="R573" s="902"/>
      <c r="S573" s="902"/>
      <c r="T573" s="904"/>
      <c r="U573" s="904"/>
      <c r="W573" s="902"/>
      <c r="X573" s="902"/>
      <c r="Y573" s="904"/>
      <c r="Z573" s="902"/>
      <c r="AA573" s="911"/>
      <c r="AB573" s="904"/>
      <c r="AD573" s="904"/>
      <c r="AE573" s="904"/>
      <c r="AG573" s="902"/>
      <c r="AH573" s="902"/>
      <c r="AI573" s="904"/>
      <c r="AK573" s="902"/>
      <c r="AL573" s="904"/>
    </row>
    <row r="574" ht="20.25" customHeight="1">
      <c r="A574" s="895"/>
      <c r="B574" s="895"/>
      <c r="F574" s="904"/>
      <c r="G574" s="902"/>
      <c r="H574" s="904"/>
      <c r="L574" s="902"/>
      <c r="M574" s="902"/>
      <c r="N574" s="910"/>
      <c r="P574" s="904"/>
      <c r="R574" s="902"/>
      <c r="S574" s="902"/>
      <c r="T574" s="904"/>
      <c r="U574" s="904"/>
      <c r="W574" s="902"/>
      <c r="X574" s="902"/>
      <c r="Y574" s="904"/>
      <c r="Z574" s="902"/>
      <c r="AA574" s="911"/>
      <c r="AB574" s="904"/>
      <c r="AD574" s="904"/>
      <c r="AE574" s="904"/>
      <c r="AG574" s="902"/>
      <c r="AH574" s="902"/>
      <c r="AI574" s="904"/>
      <c r="AK574" s="902"/>
      <c r="AL574" s="904"/>
    </row>
    <row r="575" ht="20.25" customHeight="1">
      <c r="A575" s="895"/>
      <c r="B575" s="895"/>
      <c r="F575" s="904"/>
      <c r="G575" s="902"/>
      <c r="H575" s="904"/>
      <c r="L575" s="902"/>
      <c r="M575" s="902"/>
      <c r="N575" s="910"/>
      <c r="P575" s="904"/>
      <c r="R575" s="902"/>
      <c r="S575" s="902"/>
      <c r="T575" s="904"/>
      <c r="U575" s="904"/>
      <c r="W575" s="902"/>
      <c r="X575" s="902"/>
      <c r="Y575" s="904"/>
      <c r="Z575" s="902"/>
      <c r="AA575" s="911"/>
      <c r="AB575" s="904"/>
      <c r="AD575" s="904"/>
      <c r="AE575" s="904"/>
      <c r="AG575" s="902"/>
      <c r="AH575" s="902"/>
      <c r="AI575" s="904"/>
      <c r="AK575" s="902"/>
      <c r="AL575" s="904"/>
    </row>
    <row r="576" ht="20.25" customHeight="1">
      <c r="A576" s="895"/>
      <c r="B576" s="895"/>
      <c r="F576" s="904"/>
      <c r="G576" s="902"/>
      <c r="H576" s="904"/>
      <c r="L576" s="902"/>
      <c r="M576" s="902"/>
      <c r="N576" s="910"/>
      <c r="P576" s="904"/>
      <c r="R576" s="902"/>
      <c r="S576" s="902"/>
      <c r="T576" s="904"/>
      <c r="U576" s="904"/>
      <c r="W576" s="902"/>
      <c r="X576" s="902"/>
      <c r="Y576" s="904"/>
      <c r="Z576" s="902"/>
      <c r="AA576" s="911"/>
      <c r="AB576" s="904"/>
      <c r="AD576" s="904"/>
      <c r="AE576" s="904"/>
      <c r="AG576" s="902"/>
      <c r="AH576" s="902"/>
      <c r="AI576" s="904"/>
      <c r="AK576" s="902"/>
      <c r="AL576" s="904"/>
    </row>
    <row r="577" ht="20.25" customHeight="1">
      <c r="A577" s="895"/>
      <c r="B577" s="895"/>
      <c r="F577" s="904"/>
      <c r="G577" s="902"/>
      <c r="H577" s="904"/>
      <c r="L577" s="902"/>
      <c r="M577" s="902"/>
      <c r="N577" s="910"/>
      <c r="P577" s="904"/>
      <c r="R577" s="902"/>
      <c r="S577" s="902"/>
      <c r="T577" s="904"/>
      <c r="U577" s="904"/>
      <c r="W577" s="902"/>
      <c r="X577" s="902"/>
      <c r="Y577" s="904"/>
      <c r="Z577" s="902"/>
      <c r="AA577" s="911"/>
      <c r="AB577" s="904"/>
      <c r="AD577" s="904"/>
      <c r="AE577" s="904"/>
      <c r="AG577" s="902"/>
      <c r="AH577" s="902"/>
      <c r="AI577" s="904"/>
      <c r="AK577" s="902"/>
      <c r="AL577" s="904"/>
    </row>
    <row r="578" ht="20.25" customHeight="1">
      <c r="A578" s="895"/>
      <c r="B578" s="895"/>
      <c r="F578" s="904"/>
      <c r="G578" s="902"/>
      <c r="H578" s="904"/>
      <c r="L578" s="902"/>
      <c r="M578" s="902"/>
      <c r="N578" s="910"/>
      <c r="P578" s="904"/>
      <c r="R578" s="902"/>
      <c r="S578" s="902"/>
      <c r="T578" s="904"/>
      <c r="U578" s="904"/>
      <c r="W578" s="902"/>
      <c r="X578" s="902"/>
      <c r="Y578" s="904"/>
      <c r="Z578" s="902"/>
      <c r="AA578" s="911"/>
      <c r="AB578" s="904"/>
      <c r="AD578" s="904"/>
      <c r="AE578" s="904"/>
      <c r="AG578" s="902"/>
      <c r="AH578" s="902"/>
      <c r="AI578" s="904"/>
      <c r="AK578" s="902"/>
      <c r="AL578" s="904"/>
    </row>
    <row r="579" ht="20.25" customHeight="1">
      <c r="A579" s="895"/>
      <c r="B579" s="895"/>
      <c r="F579" s="904"/>
      <c r="G579" s="902"/>
      <c r="H579" s="904"/>
      <c r="L579" s="902"/>
      <c r="M579" s="902"/>
      <c r="N579" s="910"/>
      <c r="P579" s="904"/>
      <c r="R579" s="902"/>
      <c r="S579" s="902"/>
      <c r="T579" s="904"/>
      <c r="U579" s="904"/>
      <c r="W579" s="902"/>
      <c r="X579" s="902"/>
      <c r="Y579" s="904"/>
      <c r="Z579" s="902"/>
      <c r="AA579" s="911"/>
      <c r="AB579" s="904"/>
      <c r="AD579" s="904"/>
      <c r="AE579" s="904"/>
      <c r="AG579" s="902"/>
      <c r="AH579" s="902"/>
      <c r="AI579" s="904"/>
      <c r="AK579" s="902"/>
      <c r="AL579" s="904"/>
    </row>
    <row r="580" ht="20.25" customHeight="1">
      <c r="A580" s="895"/>
      <c r="B580" s="895"/>
      <c r="F580" s="904"/>
      <c r="G580" s="902"/>
      <c r="H580" s="904"/>
      <c r="L580" s="902"/>
      <c r="M580" s="902"/>
      <c r="N580" s="910"/>
      <c r="P580" s="904"/>
      <c r="R580" s="902"/>
      <c r="S580" s="902"/>
      <c r="T580" s="904"/>
      <c r="U580" s="904"/>
      <c r="W580" s="902"/>
      <c r="X580" s="902"/>
      <c r="Y580" s="904"/>
      <c r="Z580" s="902"/>
      <c r="AA580" s="911"/>
      <c r="AB580" s="904"/>
      <c r="AD580" s="904"/>
      <c r="AE580" s="904"/>
      <c r="AG580" s="902"/>
      <c r="AH580" s="902"/>
      <c r="AI580" s="904"/>
      <c r="AK580" s="902"/>
      <c r="AL580" s="904"/>
    </row>
    <row r="581" ht="20.25" customHeight="1">
      <c r="A581" s="895"/>
      <c r="B581" s="895"/>
      <c r="F581" s="904"/>
      <c r="G581" s="902"/>
      <c r="H581" s="904"/>
      <c r="L581" s="902"/>
      <c r="M581" s="902"/>
      <c r="N581" s="910"/>
      <c r="P581" s="904"/>
      <c r="R581" s="902"/>
      <c r="S581" s="902"/>
      <c r="T581" s="904"/>
      <c r="U581" s="904"/>
      <c r="W581" s="902"/>
      <c r="X581" s="902"/>
      <c r="Y581" s="904"/>
      <c r="Z581" s="902"/>
      <c r="AA581" s="911"/>
      <c r="AB581" s="904"/>
      <c r="AD581" s="904"/>
      <c r="AE581" s="904"/>
      <c r="AG581" s="902"/>
      <c r="AH581" s="902"/>
      <c r="AI581" s="904"/>
      <c r="AK581" s="902"/>
      <c r="AL581" s="904"/>
    </row>
    <row r="582" ht="20.25" customHeight="1">
      <c r="A582" s="895"/>
      <c r="B582" s="895"/>
      <c r="F582" s="904"/>
      <c r="G582" s="902"/>
      <c r="H582" s="904"/>
      <c r="L582" s="902"/>
      <c r="M582" s="902"/>
      <c r="N582" s="910"/>
      <c r="P582" s="904"/>
      <c r="R582" s="902"/>
      <c r="S582" s="902"/>
      <c r="T582" s="904"/>
      <c r="U582" s="904"/>
      <c r="W582" s="902"/>
      <c r="X582" s="902"/>
      <c r="Y582" s="904"/>
      <c r="Z582" s="902"/>
      <c r="AA582" s="911"/>
      <c r="AB582" s="904"/>
      <c r="AD582" s="904"/>
      <c r="AE582" s="904"/>
      <c r="AG582" s="902"/>
      <c r="AH582" s="902"/>
      <c r="AI582" s="904"/>
      <c r="AK582" s="902"/>
      <c r="AL582" s="904"/>
    </row>
    <row r="583" ht="20.25" customHeight="1">
      <c r="A583" s="895"/>
      <c r="B583" s="895"/>
      <c r="F583" s="904"/>
      <c r="G583" s="902"/>
      <c r="H583" s="904"/>
      <c r="L583" s="902"/>
      <c r="M583" s="902"/>
      <c r="N583" s="910"/>
      <c r="P583" s="904"/>
      <c r="R583" s="902"/>
      <c r="S583" s="902"/>
      <c r="T583" s="904"/>
      <c r="U583" s="904"/>
      <c r="W583" s="902"/>
      <c r="X583" s="902"/>
      <c r="Y583" s="904"/>
      <c r="Z583" s="902"/>
      <c r="AA583" s="911"/>
      <c r="AB583" s="904"/>
      <c r="AD583" s="904"/>
      <c r="AE583" s="904"/>
      <c r="AG583" s="902"/>
      <c r="AH583" s="902"/>
      <c r="AI583" s="904"/>
      <c r="AK583" s="902"/>
      <c r="AL583" s="904"/>
    </row>
    <row r="584" ht="20.25" customHeight="1">
      <c r="A584" s="895"/>
      <c r="B584" s="895"/>
      <c r="F584" s="904"/>
      <c r="G584" s="902"/>
      <c r="H584" s="904"/>
      <c r="L584" s="902"/>
      <c r="M584" s="902"/>
      <c r="N584" s="910"/>
      <c r="P584" s="904"/>
      <c r="R584" s="902"/>
      <c r="S584" s="902"/>
      <c r="T584" s="904"/>
      <c r="U584" s="904"/>
      <c r="W584" s="902"/>
      <c r="X584" s="902"/>
      <c r="Y584" s="904"/>
      <c r="Z584" s="902"/>
      <c r="AA584" s="911"/>
      <c r="AB584" s="904"/>
      <c r="AD584" s="904"/>
      <c r="AE584" s="904"/>
      <c r="AG584" s="902"/>
      <c r="AH584" s="902"/>
      <c r="AI584" s="904"/>
      <c r="AK584" s="902"/>
      <c r="AL584" s="904"/>
    </row>
    <row r="585" ht="20.25" customHeight="1">
      <c r="A585" s="895"/>
      <c r="B585" s="895"/>
      <c r="F585" s="904"/>
      <c r="G585" s="902"/>
      <c r="H585" s="904"/>
      <c r="L585" s="902"/>
      <c r="M585" s="902"/>
      <c r="N585" s="910"/>
      <c r="P585" s="904"/>
      <c r="R585" s="902"/>
      <c r="S585" s="902"/>
      <c r="T585" s="904"/>
      <c r="U585" s="904"/>
      <c r="W585" s="902"/>
      <c r="X585" s="902"/>
      <c r="Y585" s="904"/>
      <c r="Z585" s="902"/>
      <c r="AA585" s="911"/>
      <c r="AB585" s="904"/>
      <c r="AD585" s="904"/>
      <c r="AE585" s="904"/>
      <c r="AG585" s="902"/>
      <c r="AH585" s="902"/>
      <c r="AI585" s="904"/>
      <c r="AK585" s="902"/>
      <c r="AL585" s="904"/>
    </row>
    <row r="586" ht="20.25" customHeight="1">
      <c r="A586" s="895"/>
      <c r="B586" s="895"/>
      <c r="F586" s="904"/>
      <c r="G586" s="902"/>
      <c r="H586" s="904"/>
      <c r="L586" s="902"/>
      <c r="M586" s="902"/>
      <c r="N586" s="910"/>
      <c r="P586" s="904"/>
      <c r="R586" s="902"/>
      <c r="S586" s="902"/>
      <c r="T586" s="904"/>
      <c r="U586" s="904"/>
      <c r="W586" s="902"/>
      <c r="X586" s="902"/>
      <c r="Y586" s="904"/>
      <c r="Z586" s="902"/>
      <c r="AA586" s="911"/>
      <c r="AB586" s="904"/>
      <c r="AD586" s="904"/>
      <c r="AE586" s="904"/>
      <c r="AG586" s="902"/>
      <c r="AH586" s="902"/>
      <c r="AI586" s="904"/>
      <c r="AK586" s="902"/>
      <c r="AL586" s="904"/>
    </row>
    <row r="587" ht="20.25" customHeight="1">
      <c r="A587" s="895"/>
      <c r="B587" s="895"/>
      <c r="F587" s="904"/>
      <c r="G587" s="902"/>
      <c r="H587" s="904"/>
      <c r="L587" s="902"/>
      <c r="M587" s="902"/>
      <c r="N587" s="910"/>
      <c r="P587" s="904"/>
      <c r="R587" s="902"/>
      <c r="S587" s="902"/>
      <c r="T587" s="904"/>
      <c r="U587" s="904"/>
      <c r="W587" s="902"/>
      <c r="X587" s="902"/>
      <c r="Y587" s="904"/>
      <c r="Z587" s="902"/>
      <c r="AA587" s="911"/>
      <c r="AB587" s="904"/>
      <c r="AD587" s="904"/>
      <c r="AE587" s="904"/>
      <c r="AG587" s="902"/>
      <c r="AH587" s="902"/>
      <c r="AI587" s="904"/>
      <c r="AK587" s="902"/>
      <c r="AL587" s="904"/>
    </row>
    <row r="588" ht="20.25" customHeight="1">
      <c r="A588" s="895"/>
      <c r="B588" s="895"/>
      <c r="F588" s="904"/>
      <c r="G588" s="902"/>
      <c r="H588" s="904"/>
      <c r="L588" s="902"/>
      <c r="M588" s="902"/>
      <c r="N588" s="910"/>
      <c r="P588" s="904"/>
      <c r="R588" s="902"/>
      <c r="S588" s="902"/>
      <c r="T588" s="904"/>
      <c r="U588" s="904"/>
      <c r="W588" s="902"/>
      <c r="X588" s="902"/>
      <c r="Y588" s="904"/>
      <c r="Z588" s="902"/>
      <c r="AA588" s="911"/>
      <c r="AB588" s="904"/>
      <c r="AD588" s="904"/>
      <c r="AE588" s="904"/>
      <c r="AG588" s="902"/>
      <c r="AH588" s="902"/>
      <c r="AI588" s="904"/>
      <c r="AK588" s="902"/>
      <c r="AL588" s="904"/>
    </row>
    <row r="589" ht="20.25" customHeight="1">
      <c r="A589" s="895"/>
      <c r="B589" s="895"/>
      <c r="F589" s="904"/>
      <c r="G589" s="902"/>
      <c r="H589" s="904"/>
      <c r="L589" s="902"/>
      <c r="M589" s="902"/>
      <c r="N589" s="910"/>
      <c r="P589" s="904"/>
      <c r="R589" s="902"/>
      <c r="S589" s="902"/>
      <c r="T589" s="904"/>
      <c r="U589" s="904"/>
      <c r="W589" s="902"/>
      <c r="X589" s="902"/>
      <c r="Y589" s="904"/>
      <c r="Z589" s="902"/>
      <c r="AA589" s="911"/>
      <c r="AB589" s="904"/>
      <c r="AD589" s="904"/>
      <c r="AE589" s="904"/>
      <c r="AG589" s="902"/>
      <c r="AH589" s="902"/>
      <c r="AI589" s="904"/>
      <c r="AK589" s="902"/>
      <c r="AL589" s="904"/>
    </row>
    <row r="590" ht="20.25" customHeight="1">
      <c r="A590" s="895"/>
      <c r="B590" s="895"/>
      <c r="F590" s="904"/>
      <c r="G590" s="902"/>
      <c r="H590" s="904"/>
      <c r="L590" s="902"/>
      <c r="M590" s="902"/>
      <c r="N590" s="910"/>
      <c r="P590" s="904"/>
      <c r="R590" s="902"/>
      <c r="S590" s="902"/>
      <c r="T590" s="904"/>
      <c r="U590" s="904"/>
      <c r="W590" s="902"/>
      <c r="X590" s="902"/>
      <c r="Y590" s="904"/>
      <c r="Z590" s="902"/>
      <c r="AA590" s="911"/>
      <c r="AB590" s="904"/>
      <c r="AD590" s="904"/>
      <c r="AE590" s="904"/>
      <c r="AG590" s="902"/>
      <c r="AH590" s="902"/>
      <c r="AI590" s="904"/>
      <c r="AK590" s="902"/>
      <c r="AL590" s="904"/>
    </row>
    <row r="591" ht="20.25" customHeight="1">
      <c r="A591" s="895"/>
      <c r="B591" s="895"/>
      <c r="F591" s="904"/>
      <c r="G591" s="902"/>
      <c r="H591" s="904"/>
      <c r="L591" s="902"/>
      <c r="M591" s="902"/>
      <c r="N591" s="910"/>
      <c r="P591" s="904"/>
      <c r="R591" s="902"/>
      <c r="S591" s="902"/>
      <c r="T591" s="904"/>
      <c r="U591" s="904"/>
      <c r="W591" s="902"/>
      <c r="X591" s="902"/>
      <c r="Y591" s="904"/>
      <c r="Z591" s="902"/>
      <c r="AA591" s="911"/>
      <c r="AB591" s="904"/>
      <c r="AD591" s="904"/>
      <c r="AE591" s="904"/>
      <c r="AG591" s="902"/>
      <c r="AH591" s="902"/>
      <c r="AI591" s="904"/>
      <c r="AK591" s="902"/>
      <c r="AL591" s="904"/>
    </row>
    <row r="592" ht="20.25" customHeight="1">
      <c r="A592" s="895"/>
      <c r="B592" s="895"/>
      <c r="F592" s="904"/>
      <c r="G592" s="902"/>
      <c r="H592" s="904"/>
      <c r="L592" s="902"/>
      <c r="M592" s="902"/>
      <c r="N592" s="910"/>
      <c r="P592" s="904"/>
      <c r="R592" s="902"/>
      <c r="S592" s="902"/>
      <c r="T592" s="904"/>
      <c r="U592" s="904"/>
      <c r="W592" s="902"/>
      <c r="X592" s="902"/>
      <c r="Y592" s="904"/>
      <c r="Z592" s="902"/>
      <c r="AA592" s="911"/>
      <c r="AB592" s="904"/>
      <c r="AD592" s="904"/>
      <c r="AE592" s="904"/>
      <c r="AG592" s="902"/>
      <c r="AH592" s="902"/>
      <c r="AI592" s="904"/>
      <c r="AK592" s="902"/>
      <c r="AL592" s="904"/>
    </row>
    <row r="593" ht="20.25" customHeight="1">
      <c r="A593" s="895"/>
      <c r="B593" s="895"/>
      <c r="F593" s="904"/>
      <c r="G593" s="902"/>
      <c r="H593" s="904"/>
      <c r="L593" s="902"/>
      <c r="M593" s="902"/>
      <c r="N593" s="910"/>
      <c r="P593" s="904"/>
      <c r="R593" s="902"/>
      <c r="S593" s="902"/>
      <c r="T593" s="904"/>
      <c r="U593" s="904"/>
      <c r="W593" s="902"/>
      <c r="X593" s="902"/>
      <c r="Y593" s="904"/>
      <c r="Z593" s="902"/>
      <c r="AA593" s="911"/>
      <c r="AB593" s="904"/>
      <c r="AD593" s="904"/>
      <c r="AE593" s="904"/>
      <c r="AG593" s="902"/>
      <c r="AH593" s="902"/>
      <c r="AI593" s="904"/>
      <c r="AK593" s="902"/>
      <c r="AL593" s="904"/>
    </row>
    <row r="594" ht="20.25" customHeight="1">
      <c r="A594" s="895"/>
      <c r="B594" s="895"/>
      <c r="F594" s="904"/>
      <c r="G594" s="902"/>
      <c r="H594" s="904"/>
      <c r="L594" s="902"/>
      <c r="M594" s="902"/>
      <c r="N594" s="910"/>
      <c r="P594" s="904"/>
      <c r="R594" s="902"/>
      <c r="S594" s="902"/>
      <c r="T594" s="904"/>
      <c r="U594" s="904"/>
      <c r="W594" s="902"/>
      <c r="X594" s="902"/>
      <c r="Y594" s="904"/>
      <c r="Z594" s="902"/>
      <c r="AA594" s="911"/>
      <c r="AB594" s="904"/>
      <c r="AD594" s="904"/>
      <c r="AE594" s="904"/>
      <c r="AG594" s="902"/>
      <c r="AH594" s="902"/>
      <c r="AI594" s="904"/>
      <c r="AK594" s="902"/>
      <c r="AL594" s="904"/>
    </row>
    <row r="595" ht="20.25" customHeight="1">
      <c r="A595" s="895"/>
      <c r="B595" s="895"/>
      <c r="F595" s="904"/>
      <c r="G595" s="902"/>
      <c r="H595" s="904"/>
      <c r="L595" s="902"/>
      <c r="M595" s="902"/>
      <c r="N595" s="910"/>
      <c r="P595" s="904"/>
      <c r="R595" s="902"/>
      <c r="S595" s="902"/>
      <c r="T595" s="904"/>
      <c r="U595" s="904"/>
      <c r="W595" s="902"/>
      <c r="X595" s="902"/>
      <c r="Y595" s="904"/>
      <c r="Z595" s="902"/>
      <c r="AA595" s="911"/>
      <c r="AB595" s="904"/>
      <c r="AD595" s="904"/>
      <c r="AE595" s="904"/>
      <c r="AG595" s="902"/>
      <c r="AH595" s="902"/>
      <c r="AI595" s="904"/>
      <c r="AK595" s="902"/>
      <c r="AL595" s="904"/>
    </row>
    <row r="596" ht="20.25" customHeight="1">
      <c r="A596" s="895"/>
      <c r="B596" s="895"/>
      <c r="F596" s="904"/>
      <c r="G596" s="902"/>
      <c r="H596" s="904"/>
      <c r="L596" s="902"/>
      <c r="M596" s="902"/>
      <c r="N596" s="910"/>
      <c r="P596" s="904"/>
      <c r="R596" s="902"/>
      <c r="S596" s="902"/>
      <c r="T596" s="904"/>
      <c r="U596" s="904"/>
      <c r="W596" s="902"/>
      <c r="X596" s="902"/>
      <c r="Y596" s="904"/>
      <c r="Z596" s="902"/>
      <c r="AA596" s="911"/>
      <c r="AB596" s="904"/>
      <c r="AD596" s="904"/>
      <c r="AE596" s="904"/>
      <c r="AG596" s="902"/>
      <c r="AH596" s="902"/>
      <c r="AI596" s="904"/>
      <c r="AK596" s="902"/>
      <c r="AL596" s="904"/>
    </row>
    <row r="597" ht="20.25" customHeight="1">
      <c r="A597" s="895"/>
      <c r="B597" s="895"/>
      <c r="F597" s="904"/>
      <c r="G597" s="902"/>
      <c r="H597" s="904"/>
      <c r="L597" s="902"/>
      <c r="M597" s="902"/>
      <c r="N597" s="910"/>
      <c r="P597" s="904"/>
      <c r="R597" s="902"/>
      <c r="S597" s="902"/>
      <c r="T597" s="904"/>
      <c r="U597" s="904"/>
      <c r="W597" s="902"/>
      <c r="X597" s="902"/>
      <c r="Y597" s="904"/>
      <c r="Z597" s="902"/>
      <c r="AA597" s="911"/>
      <c r="AB597" s="904"/>
      <c r="AD597" s="904"/>
      <c r="AE597" s="904"/>
      <c r="AG597" s="902"/>
      <c r="AH597" s="902"/>
      <c r="AI597" s="904"/>
      <c r="AK597" s="902"/>
      <c r="AL597" s="904"/>
    </row>
    <row r="598" ht="20.25" customHeight="1">
      <c r="A598" s="895"/>
      <c r="B598" s="895"/>
      <c r="F598" s="904"/>
      <c r="G598" s="902"/>
      <c r="H598" s="904"/>
      <c r="L598" s="902"/>
      <c r="M598" s="902"/>
      <c r="N598" s="910"/>
      <c r="P598" s="904"/>
      <c r="R598" s="902"/>
      <c r="S598" s="902"/>
      <c r="T598" s="904"/>
      <c r="U598" s="904"/>
      <c r="W598" s="902"/>
      <c r="X598" s="902"/>
      <c r="Y598" s="904"/>
      <c r="Z598" s="902"/>
      <c r="AA598" s="911"/>
      <c r="AB598" s="904"/>
      <c r="AD598" s="904"/>
      <c r="AE598" s="904"/>
      <c r="AG598" s="902"/>
      <c r="AH598" s="902"/>
      <c r="AI598" s="904"/>
      <c r="AK598" s="902"/>
      <c r="AL598" s="904"/>
    </row>
    <row r="599" ht="20.25" customHeight="1">
      <c r="A599" s="895"/>
      <c r="B599" s="895"/>
      <c r="F599" s="904"/>
      <c r="G599" s="902"/>
      <c r="H599" s="904"/>
      <c r="L599" s="902"/>
      <c r="M599" s="902"/>
      <c r="N599" s="910"/>
      <c r="P599" s="904"/>
      <c r="R599" s="902"/>
      <c r="S599" s="902"/>
      <c r="T599" s="904"/>
      <c r="U599" s="904"/>
      <c r="W599" s="902"/>
      <c r="X599" s="902"/>
      <c r="Y599" s="904"/>
      <c r="Z599" s="902"/>
      <c r="AA599" s="911"/>
      <c r="AB599" s="904"/>
      <c r="AD599" s="904"/>
      <c r="AE599" s="904"/>
      <c r="AG599" s="902"/>
      <c r="AH599" s="902"/>
      <c r="AI599" s="904"/>
      <c r="AK599" s="902"/>
      <c r="AL599" s="904"/>
    </row>
    <row r="600" ht="20.25" customHeight="1">
      <c r="A600" s="895"/>
      <c r="B600" s="895"/>
      <c r="F600" s="904"/>
      <c r="G600" s="902"/>
      <c r="H600" s="904"/>
      <c r="L600" s="902"/>
      <c r="M600" s="902"/>
      <c r="N600" s="910"/>
      <c r="P600" s="904"/>
      <c r="R600" s="902"/>
      <c r="S600" s="902"/>
      <c r="T600" s="904"/>
      <c r="U600" s="904"/>
      <c r="W600" s="902"/>
      <c r="X600" s="902"/>
      <c r="Y600" s="904"/>
      <c r="Z600" s="902"/>
      <c r="AA600" s="911"/>
      <c r="AB600" s="904"/>
      <c r="AD600" s="904"/>
      <c r="AE600" s="904"/>
      <c r="AG600" s="902"/>
      <c r="AH600" s="902"/>
      <c r="AI600" s="904"/>
      <c r="AK600" s="902"/>
      <c r="AL600" s="904"/>
    </row>
    <row r="601" ht="20.25" customHeight="1">
      <c r="A601" s="895"/>
      <c r="B601" s="895"/>
      <c r="F601" s="904"/>
      <c r="G601" s="902"/>
      <c r="H601" s="904"/>
      <c r="L601" s="902"/>
      <c r="M601" s="902"/>
      <c r="N601" s="910"/>
      <c r="P601" s="904"/>
      <c r="R601" s="902"/>
      <c r="S601" s="902"/>
      <c r="T601" s="904"/>
      <c r="U601" s="904"/>
      <c r="W601" s="902"/>
      <c r="X601" s="902"/>
      <c r="Y601" s="904"/>
      <c r="Z601" s="902"/>
      <c r="AA601" s="911"/>
      <c r="AB601" s="904"/>
      <c r="AD601" s="904"/>
      <c r="AE601" s="904"/>
      <c r="AG601" s="902"/>
      <c r="AH601" s="902"/>
      <c r="AI601" s="904"/>
      <c r="AK601" s="902"/>
      <c r="AL601" s="904"/>
    </row>
    <row r="602" ht="20.25" customHeight="1">
      <c r="A602" s="895"/>
      <c r="B602" s="895"/>
      <c r="F602" s="904"/>
      <c r="G602" s="902"/>
      <c r="H602" s="904"/>
      <c r="L602" s="902"/>
      <c r="M602" s="902"/>
      <c r="N602" s="910"/>
      <c r="P602" s="904"/>
      <c r="R602" s="902"/>
      <c r="S602" s="902"/>
      <c r="T602" s="904"/>
      <c r="U602" s="904"/>
      <c r="W602" s="902"/>
      <c r="X602" s="902"/>
      <c r="Y602" s="904"/>
      <c r="Z602" s="902"/>
      <c r="AA602" s="911"/>
      <c r="AB602" s="904"/>
      <c r="AD602" s="904"/>
      <c r="AE602" s="904"/>
      <c r="AG602" s="902"/>
      <c r="AH602" s="902"/>
      <c r="AI602" s="904"/>
      <c r="AK602" s="902"/>
      <c r="AL602" s="904"/>
    </row>
    <row r="603" ht="20.25" customHeight="1">
      <c r="A603" s="895"/>
      <c r="B603" s="895"/>
      <c r="F603" s="904"/>
      <c r="G603" s="902"/>
      <c r="H603" s="904"/>
      <c r="L603" s="902"/>
      <c r="M603" s="902"/>
      <c r="N603" s="910"/>
      <c r="P603" s="904"/>
      <c r="R603" s="902"/>
      <c r="S603" s="902"/>
      <c r="T603" s="904"/>
      <c r="U603" s="904"/>
      <c r="W603" s="902"/>
      <c r="X603" s="902"/>
      <c r="Y603" s="904"/>
      <c r="Z603" s="902"/>
      <c r="AA603" s="911"/>
      <c r="AB603" s="904"/>
      <c r="AD603" s="904"/>
      <c r="AE603" s="904"/>
      <c r="AG603" s="902"/>
      <c r="AH603" s="902"/>
      <c r="AI603" s="904"/>
      <c r="AK603" s="902"/>
      <c r="AL603" s="904"/>
    </row>
    <row r="604" ht="20.25" customHeight="1">
      <c r="A604" s="895"/>
      <c r="B604" s="895"/>
      <c r="F604" s="904"/>
      <c r="G604" s="902"/>
      <c r="H604" s="904"/>
      <c r="L604" s="902"/>
      <c r="M604" s="902"/>
      <c r="N604" s="910"/>
      <c r="P604" s="904"/>
      <c r="R604" s="902"/>
      <c r="S604" s="902"/>
      <c r="T604" s="904"/>
      <c r="U604" s="904"/>
      <c r="W604" s="902"/>
      <c r="X604" s="902"/>
      <c r="Y604" s="904"/>
      <c r="Z604" s="902"/>
      <c r="AA604" s="911"/>
      <c r="AB604" s="904"/>
      <c r="AD604" s="904"/>
      <c r="AE604" s="904"/>
      <c r="AG604" s="902"/>
      <c r="AH604" s="902"/>
      <c r="AI604" s="904"/>
      <c r="AK604" s="902"/>
      <c r="AL604" s="904"/>
    </row>
    <row r="605" ht="20.25" customHeight="1">
      <c r="A605" s="895"/>
      <c r="B605" s="895"/>
      <c r="F605" s="904"/>
      <c r="G605" s="902"/>
      <c r="H605" s="904"/>
      <c r="L605" s="902"/>
      <c r="M605" s="902"/>
      <c r="N605" s="910"/>
      <c r="P605" s="904"/>
      <c r="R605" s="902"/>
      <c r="S605" s="902"/>
      <c r="T605" s="904"/>
      <c r="U605" s="904"/>
      <c r="W605" s="902"/>
      <c r="X605" s="902"/>
      <c r="Y605" s="904"/>
      <c r="Z605" s="902"/>
      <c r="AA605" s="911"/>
      <c r="AB605" s="904"/>
      <c r="AD605" s="904"/>
      <c r="AE605" s="904"/>
      <c r="AG605" s="902"/>
      <c r="AH605" s="902"/>
      <c r="AI605" s="904"/>
      <c r="AK605" s="902"/>
      <c r="AL605" s="904"/>
    </row>
    <row r="606" ht="20.25" customHeight="1">
      <c r="A606" s="895"/>
      <c r="B606" s="895"/>
      <c r="F606" s="904"/>
      <c r="G606" s="902"/>
      <c r="H606" s="904"/>
      <c r="L606" s="902"/>
      <c r="M606" s="902"/>
      <c r="N606" s="910"/>
      <c r="P606" s="904"/>
      <c r="R606" s="902"/>
      <c r="S606" s="902"/>
      <c r="T606" s="904"/>
      <c r="U606" s="904"/>
      <c r="W606" s="902"/>
      <c r="X606" s="902"/>
      <c r="Y606" s="904"/>
      <c r="Z606" s="902"/>
      <c r="AA606" s="911"/>
      <c r="AB606" s="904"/>
      <c r="AD606" s="904"/>
      <c r="AE606" s="904"/>
      <c r="AG606" s="902"/>
      <c r="AH606" s="902"/>
      <c r="AI606" s="904"/>
      <c r="AK606" s="902"/>
      <c r="AL606" s="904"/>
    </row>
    <row r="607" ht="20.25" customHeight="1">
      <c r="A607" s="895"/>
      <c r="B607" s="895"/>
      <c r="F607" s="904"/>
      <c r="G607" s="902"/>
      <c r="H607" s="904"/>
      <c r="L607" s="902"/>
      <c r="M607" s="902"/>
      <c r="N607" s="910"/>
      <c r="P607" s="904"/>
      <c r="R607" s="902"/>
      <c r="S607" s="902"/>
      <c r="T607" s="904"/>
      <c r="U607" s="904"/>
      <c r="W607" s="902"/>
      <c r="X607" s="902"/>
      <c r="Y607" s="904"/>
      <c r="Z607" s="902"/>
      <c r="AA607" s="911"/>
      <c r="AB607" s="904"/>
      <c r="AD607" s="904"/>
      <c r="AE607" s="904"/>
      <c r="AG607" s="902"/>
      <c r="AH607" s="902"/>
      <c r="AI607" s="904"/>
      <c r="AK607" s="902"/>
      <c r="AL607" s="904"/>
    </row>
    <row r="608" ht="20.25" customHeight="1">
      <c r="A608" s="895"/>
      <c r="B608" s="895"/>
      <c r="F608" s="904"/>
      <c r="G608" s="902"/>
      <c r="H608" s="904"/>
      <c r="L608" s="902"/>
      <c r="M608" s="902"/>
      <c r="N608" s="910"/>
      <c r="P608" s="904"/>
      <c r="R608" s="902"/>
      <c r="S608" s="902"/>
      <c r="T608" s="904"/>
      <c r="U608" s="904"/>
      <c r="W608" s="902"/>
      <c r="X608" s="902"/>
      <c r="Y608" s="904"/>
      <c r="Z608" s="902"/>
      <c r="AA608" s="911"/>
      <c r="AB608" s="904"/>
      <c r="AD608" s="904"/>
      <c r="AE608" s="904"/>
      <c r="AG608" s="902"/>
      <c r="AH608" s="902"/>
      <c r="AI608" s="904"/>
      <c r="AK608" s="902"/>
      <c r="AL608" s="904"/>
    </row>
    <row r="609" ht="20.25" customHeight="1">
      <c r="A609" s="895"/>
      <c r="B609" s="895"/>
      <c r="F609" s="904"/>
      <c r="G609" s="902"/>
      <c r="H609" s="904"/>
      <c r="L609" s="902"/>
      <c r="M609" s="902"/>
      <c r="N609" s="910"/>
      <c r="P609" s="904"/>
      <c r="R609" s="902"/>
      <c r="S609" s="902"/>
      <c r="T609" s="904"/>
      <c r="U609" s="904"/>
      <c r="W609" s="902"/>
      <c r="X609" s="902"/>
      <c r="Y609" s="904"/>
      <c r="Z609" s="902"/>
      <c r="AA609" s="911"/>
      <c r="AB609" s="904"/>
      <c r="AD609" s="904"/>
      <c r="AE609" s="904"/>
      <c r="AG609" s="902"/>
      <c r="AH609" s="902"/>
      <c r="AI609" s="904"/>
      <c r="AK609" s="902"/>
      <c r="AL609" s="904"/>
    </row>
    <row r="610" ht="20.25" customHeight="1">
      <c r="A610" s="895"/>
      <c r="B610" s="895"/>
      <c r="F610" s="904"/>
      <c r="G610" s="902"/>
      <c r="H610" s="904"/>
      <c r="L610" s="902"/>
      <c r="M610" s="902"/>
      <c r="N610" s="910"/>
      <c r="P610" s="904"/>
      <c r="R610" s="902"/>
      <c r="S610" s="902"/>
      <c r="T610" s="904"/>
      <c r="U610" s="904"/>
      <c r="W610" s="902"/>
      <c r="X610" s="902"/>
      <c r="Y610" s="904"/>
      <c r="Z610" s="902"/>
      <c r="AA610" s="911"/>
      <c r="AB610" s="904"/>
      <c r="AD610" s="904"/>
      <c r="AE610" s="904"/>
      <c r="AG610" s="902"/>
      <c r="AH610" s="902"/>
      <c r="AI610" s="904"/>
      <c r="AK610" s="902"/>
      <c r="AL610" s="904"/>
    </row>
    <row r="611" ht="20.25" customHeight="1">
      <c r="A611" s="895"/>
      <c r="B611" s="895"/>
      <c r="F611" s="904"/>
      <c r="G611" s="902"/>
      <c r="H611" s="904"/>
      <c r="L611" s="902"/>
      <c r="M611" s="902"/>
      <c r="N611" s="910"/>
      <c r="P611" s="904"/>
      <c r="R611" s="902"/>
      <c r="S611" s="902"/>
      <c r="T611" s="904"/>
      <c r="U611" s="904"/>
      <c r="W611" s="902"/>
      <c r="X611" s="902"/>
      <c r="Y611" s="904"/>
      <c r="Z611" s="902"/>
      <c r="AA611" s="911"/>
      <c r="AB611" s="904"/>
      <c r="AD611" s="904"/>
      <c r="AE611" s="904"/>
      <c r="AG611" s="902"/>
      <c r="AH611" s="902"/>
      <c r="AI611" s="904"/>
      <c r="AK611" s="902"/>
      <c r="AL611" s="904"/>
    </row>
    <row r="612" ht="20.25" customHeight="1">
      <c r="A612" s="895"/>
      <c r="B612" s="895"/>
      <c r="F612" s="904"/>
      <c r="G612" s="902"/>
      <c r="H612" s="904"/>
      <c r="L612" s="902"/>
      <c r="M612" s="902"/>
      <c r="N612" s="910"/>
      <c r="P612" s="904"/>
      <c r="R612" s="902"/>
      <c r="S612" s="902"/>
      <c r="T612" s="904"/>
      <c r="U612" s="904"/>
      <c r="W612" s="902"/>
      <c r="X612" s="902"/>
      <c r="Y612" s="904"/>
      <c r="Z612" s="902"/>
      <c r="AA612" s="911"/>
      <c r="AB612" s="904"/>
      <c r="AD612" s="904"/>
      <c r="AE612" s="904"/>
      <c r="AG612" s="902"/>
      <c r="AH612" s="902"/>
      <c r="AI612" s="904"/>
      <c r="AK612" s="902"/>
      <c r="AL612" s="904"/>
    </row>
    <row r="613" ht="20.25" customHeight="1">
      <c r="A613" s="895"/>
      <c r="B613" s="895"/>
      <c r="F613" s="904"/>
      <c r="G613" s="902"/>
      <c r="H613" s="904"/>
      <c r="L613" s="902"/>
      <c r="M613" s="902"/>
      <c r="N613" s="910"/>
      <c r="P613" s="904"/>
      <c r="R613" s="902"/>
      <c r="S613" s="902"/>
      <c r="T613" s="904"/>
      <c r="U613" s="904"/>
      <c r="W613" s="902"/>
      <c r="X613" s="902"/>
      <c r="Y613" s="904"/>
      <c r="Z613" s="902"/>
      <c r="AA613" s="911"/>
      <c r="AB613" s="904"/>
      <c r="AD613" s="904"/>
      <c r="AE613" s="904"/>
      <c r="AG613" s="902"/>
      <c r="AH613" s="902"/>
      <c r="AI613" s="904"/>
      <c r="AK613" s="902"/>
      <c r="AL613" s="904"/>
    </row>
    <row r="614" ht="20.25" customHeight="1">
      <c r="A614" s="895"/>
      <c r="B614" s="895"/>
      <c r="F614" s="904"/>
      <c r="G614" s="902"/>
      <c r="H614" s="904"/>
      <c r="L614" s="902"/>
      <c r="M614" s="902"/>
      <c r="N614" s="910"/>
      <c r="P614" s="904"/>
      <c r="R614" s="902"/>
      <c r="S614" s="902"/>
      <c r="T614" s="904"/>
      <c r="U614" s="904"/>
      <c r="W614" s="902"/>
      <c r="X614" s="902"/>
      <c r="Y614" s="904"/>
      <c r="Z614" s="902"/>
      <c r="AA614" s="911"/>
      <c r="AB614" s="904"/>
      <c r="AD614" s="904"/>
      <c r="AE614" s="904"/>
      <c r="AG614" s="902"/>
      <c r="AH614" s="902"/>
      <c r="AI614" s="904"/>
      <c r="AK614" s="902"/>
      <c r="AL614" s="904"/>
    </row>
    <row r="615" ht="20.25" customHeight="1">
      <c r="A615" s="895"/>
      <c r="B615" s="895"/>
      <c r="F615" s="904"/>
      <c r="G615" s="902"/>
      <c r="H615" s="904"/>
      <c r="L615" s="902"/>
      <c r="M615" s="902"/>
      <c r="N615" s="910"/>
      <c r="P615" s="904"/>
      <c r="R615" s="902"/>
      <c r="S615" s="902"/>
      <c r="T615" s="904"/>
      <c r="U615" s="904"/>
      <c r="W615" s="902"/>
      <c r="X615" s="902"/>
      <c r="Y615" s="904"/>
      <c r="Z615" s="902"/>
      <c r="AA615" s="911"/>
      <c r="AB615" s="904"/>
      <c r="AD615" s="904"/>
      <c r="AE615" s="904"/>
      <c r="AG615" s="902"/>
      <c r="AH615" s="902"/>
      <c r="AI615" s="904"/>
      <c r="AK615" s="902"/>
      <c r="AL615" s="904"/>
    </row>
    <row r="616" ht="20.25" customHeight="1">
      <c r="A616" s="895"/>
      <c r="B616" s="895"/>
      <c r="F616" s="904"/>
      <c r="G616" s="902"/>
      <c r="H616" s="904"/>
      <c r="L616" s="902"/>
      <c r="M616" s="902"/>
      <c r="N616" s="910"/>
      <c r="P616" s="904"/>
      <c r="R616" s="902"/>
      <c r="S616" s="902"/>
      <c r="T616" s="904"/>
      <c r="U616" s="904"/>
      <c r="W616" s="902"/>
      <c r="X616" s="902"/>
      <c r="Y616" s="904"/>
      <c r="Z616" s="902"/>
      <c r="AA616" s="911"/>
      <c r="AB616" s="904"/>
      <c r="AD616" s="904"/>
      <c r="AE616" s="904"/>
      <c r="AG616" s="902"/>
      <c r="AH616" s="902"/>
      <c r="AI616" s="904"/>
      <c r="AK616" s="902"/>
      <c r="AL616" s="904"/>
    </row>
    <row r="617" ht="20.25" customHeight="1">
      <c r="A617" s="895"/>
      <c r="B617" s="895"/>
      <c r="F617" s="904"/>
      <c r="G617" s="902"/>
      <c r="H617" s="904"/>
      <c r="L617" s="902"/>
      <c r="M617" s="902"/>
      <c r="N617" s="910"/>
      <c r="P617" s="904"/>
      <c r="R617" s="902"/>
      <c r="S617" s="902"/>
      <c r="T617" s="904"/>
      <c r="U617" s="904"/>
      <c r="W617" s="902"/>
      <c r="X617" s="902"/>
      <c r="Y617" s="904"/>
      <c r="Z617" s="902"/>
      <c r="AA617" s="911"/>
      <c r="AB617" s="904"/>
      <c r="AD617" s="904"/>
      <c r="AE617" s="904"/>
      <c r="AG617" s="902"/>
      <c r="AH617" s="902"/>
      <c r="AI617" s="904"/>
      <c r="AK617" s="902"/>
      <c r="AL617" s="904"/>
    </row>
    <row r="618" ht="20.25" customHeight="1">
      <c r="A618" s="895"/>
      <c r="B618" s="895"/>
      <c r="F618" s="904"/>
      <c r="G618" s="902"/>
      <c r="H618" s="904"/>
      <c r="L618" s="902"/>
      <c r="M618" s="902"/>
      <c r="N618" s="910"/>
      <c r="P618" s="904"/>
      <c r="R618" s="902"/>
      <c r="S618" s="902"/>
      <c r="T618" s="904"/>
      <c r="U618" s="904"/>
      <c r="W618" s="902"/>
      <c r="X618" s="902"/>
      <c r="Y618" s="904"/>
      <c r="Z618" s="902"/>
      <c r="AA618" s="911"/>
      <c r="AB618" s="904"/>
      <c r="AD618" s="904"/>
      <c r="AE618" s="904"/>
      <c r="AG618" s="902"/>
      <c r="AH618" s="902"/>
      <c r="AI618" s="904"/>
      <c r="AK618" s="902"/>
      <c r="AL618" s="904"/>
    </row>
    <row r="619" ht="20.25" customHeight="1">
      <c r="A619" s="895"/>
      <c r="B619" s="895"/>
      <c r="F619" s="904"/>
      <c r="G619" s="902"/>
      <c r="H619" s="904"/>
      <c r="L619" s="902"/>
      <c r="M619" s="902"/>
      <c r="N619" s="910"/>
      <c r="P619" s="904"/>
      <c r="R619" s="902"/>
      <c r="S619" s="902"/>
      <c r="T619" s="904"/>
      <c r="U619" s="904"/>
      <c r="W619" s="902"/>
      <c r="X619" s="902"/>
      <c r="Y619" s="904"/>
      <c r="Z619" s="902"/>
      <c r="AA619" s="911"/>
      <c r="AB619" s="904"/>
      <c r="AD619" s="904"/>
      <c r="AE619" s="904"/>
      <c r="AG619" s="902"/>
      <c r="AH619" s="902"/>
      <c r="AI619" s="904"/>
      <c r="AK619" s="902"/>
      <c r="AL619" s="904"/>
    </row>
    <row r="620" ht="20.25" customHeight="1">
      <c r="A620" s="895"/>
      <c r="B620" s="895"/>
      <c r="F620" s="904"/>
      <c r="G620" s="902"/>
      <c r="H620" s="904"/>
      <c r="L620" s="902"/>
      <c r="M620" s="902"/>
      <c r="N620" s="910"/>
      <c r="P620" s="904"/>
      <c r="R620" s="902"/>
      <c r="S620" s="902"/>
      <c r="T620" s="904"/>
      <c r="U620" s="904"/>
      <c r="W620" s="902"/>
      <c r="X620" s="902"/>
      <c r="Y620" s="904"/>
      <c r="Z620" s="902"/>
      <c r="AA620" s="911"/>
      <c r="AB620" s="904"/>
      <c r="AD620" s="904"/>
      <c r="AE620" s="904"/>
      <c r="AG620" s="902"/>
      <c r="AH620" s="902"/>
      <c r="AI620" s="904"/>
      <c r="AK620" s="902"/>
      <c r="AL620" s="904"/>
    </row>
    <row r="621" ht="20.25" customHeight="1">
      <c r="A621" s="895"/>
      <c r="B621" s="895"/>
      <c r="F621" s="904"/>
      <c r="G621" s="902"/>
      <c r="H621" s="904"/>
      <c r="L621" s="902"/>
      <c r="M621" s="902"/>
      <c r="N621" s="910"/>
      <c r="P621" s="904"/>
      <c r="R621" s="902"/>
      <c r="S621" s="902"/>
      <c r="T621" s="904"/>
      <c r="U621" s="904"/>
      <c r="W621" s="902"/>
      <c r="X621" s="902"/>
      <c r="Y621" s="904"/>
      <c r="Z621" s="902"/>
      <c r="AA621" s="911"/>
      <c r="AB621" s="904"/>
      <c r="AD621" s="904"/>
      <c r="AE621" s="904"/>
      <c r="AG621" s="902"/>
      <c r="AH621" s="902"/>
      <c r="AI621" s="904"/>
      <c r="AK621" s="902"/>
      <c r="AL621" s="904"/>
    </row>
    <row r="622" ht="20.25" customHeight="1">
      <c r="A622" s="895"/>
      <c r="B622" s="895"/>
      <c r="F622" s="904"/>
      <c r="G622" s="902"/>
      <c r="H622" s="904"/>
      <c r="L622" s="902"/>
      <c r="M622" s="902"/>
      <c r="N622" s="910"/>
      <c r="P622" s="904"/>
      <c r="R622" s="902"/>
      <c r="S622" s="902"/>
      <c r="T622" s="904"/>
      <c r="U622" s="904"/>
      <c r="W622" s="902"/>
      <c r="X622" s="902"/>
      <c r="Y622" s="904"/>
      <c r="Z622" s="902"/>
      <c r="AA622" s="911"/>
      <c r="AB622" s="904"/>
      <c r="AD622" s="904"/>
      <c r="AE622" s="904"/>
      <c r="AG622" s="902"/>
      <c r="AH622" s="902"/>
      <c r="AI622" s="904"/>
      <c r="AK622" s="902"/>
      <c r="AL622" s="904"/>
    </row>
    <row r="623" ht="20.25" customHeight="1">
      <c r="A623" s="895"/>
      <c r="B623" s="895"/>
      <c r="F623" s="904"/>
      <c r="G623" s="902"/>
      <c r="H623" s="904"/>
      <c r="L623" s="902"/>
      <c r="M623" s="902"/>
      <c r="N623" s="910"/>
      <c r="P623" s="904"/>
      <c r="R623" s="902"/>
      <c r="S623" s="902"/>
      <c r="T623" s="904"/>
      <c r="U623" s="904"/>
      <c r="W623" s="902"/>
      <c r="X623" s="902"/>
      <c r="Y623" s="904"/>
      <c r="Z623" s="902"/>
      <c r="AA623" s="911"/>
      <c r="AB623" s="904"/>
      <c r="AD623" s="904"/>
      <c r="AE623" s="904"/>
      <c r="AG623" s="902"/>
      <c r="AH623" s="902"/>
      <c r="AI623" s="904"/>
      <c r="AK623" s="902"/>
      <c r="AL623" s="904"/>
    </row>
    <row r="624" ht="20.25" customHeight="1">
      <c r="A624" s="895"/>
      <c r="B624" s="895"/>
      <c r="F624" s="904"/>
      <c r="G624" s="902"/>
      <c r="H624" s="904"/>
      <c r="L624" s="902"/>
      <c r="M624" s="902"/>
      <c r="N624" s="910"/>
      <c r="P624" s="904"/>
      <c r="R624" s="902"/>
      <c r="S624" s="902"/>
      <c r="T624" s="904"/>
      <c r="U624" s="904"/>
      <c r="W624" s="902"/>
      <c r="X624" s="902"/>
      <c r="Y624" s="904"/>
      <c r="Z624" s="902"/>
      <c r="AA624" s="911"/>
      <c r="AB624" s="904"/>
      <c r="AD624" s="904"/>
      <c r="AE624" s="904"/>
      <c r="AG624" s="902"/>
      <c r="AH624" s="902"/>
      <c r="AI624" s="904"/>
      <c r="AK624" s="902"/>
      <c r="AL624" s="904"/>
    </row>
    <row r="625" ht="20.25" customHeight="1">
      <c r="A625" s="895"/>
      <c r="B625" s="895"/>
      <c r="F625" s="904"/>
      <c r="G625" s="902"/>
      <c r="H625" s="904"/>
      <c r="L625" s="902"/>
      <c r="M625" s="902"/>
      <c r="N625" s="910"/>
      <c r="P625" s="904"/>
      <c r="R625" s="902"/>
      <c r="S625" s="902"/>
      <c r="T625" s="904"/>
      <c r="U625" s="904"/>
      <c r="W625" s="902"/>
      <c r="X625" s="902"/>
      <c r="Y625" s="904"/>
      <c r="Z625" s="902"/>
      <c r="AA625" s="911"/>
      <c r="AB625" s="904"/>
      <c r="AD625" s="904"/>
      <c r="AE625" s="904"/>
      <c r="AG625" s="902"/>
      <c r="AH625" s="902"/>
      <c r="AI625" s="904"/>
      <c r="AK625" s="902"/>
      <c r="AL625" s="904"/>
    </row>
    <row r="626" ht="20.25" customHeight="1">
      <c r="A626" s="895"/>
      <c r="B626" s="895"/>
      <c r="F626" s="904"/>
      <c r="G626" s="902"/>
      <c r="H626" s="904"/>
      <c r="L626" s="902"/>
      <c r="M626" s="902"/>
      <c r="N626" s="910"/>
      <c r="P626" s="904"/>
      <c r="R626" s="902"/>
      <c r="S626" s="902"/>
      <c r="T626" s="904"/>
      <c r="U626" s="904"/>
      <c r="W626" s="902"/>
      <c r="X626" s="902"/>
      <c r="Y626" s="904"/>
      <c r="Z626" s="902"/>
      <c r="AA626" s="911"/>
      <c r="AB626" s="904"/>
      <c r="AD626" s="904"/>
      <c r="AE626" s="904"/>
      <c r="AG626" s="902"/>
      <c r="AH626" s="902"/>
      <c r="AI626" s="904"/>
      <c r="AK626" s="902"/>
      <c r="AL626" s="904"/>
    </row>
    <row r="627" ht="20.25" customHeight="1">
      <c r="A627" s="895"/>
      <c r="B627" s="895"/>
      <c r="F627" s="904"/>
      <c r="G627" s="902"/>
      <c r="H627" s="904"/>
      <c r="L627" s="902"/>
      <c r="M627" s="902"/>
      <c r="N627" s="910"/>
      <c r="P627" s="904"/>
      <c r="R627" s="902"/>
      <c r="S627" s="902"/>
      <c r="T627" s="904"/>
      <c r="U627" s="904"/>
      <c r="W627" s="902"/>
      <c r="X627" s="902"/>
      <c r="Y627" s="904"/>
      <c r="Z627" s="902"/>
      <c r="AA627" s="911"/>
      <c r="AB627" s="904"/>
      <c r="AD627" s="904"/>
      <c r="AE627" s="904"/>
      <c r="AG627" s="902"/>
      <c r="AH627" s="902"/>
      <c r="AI627" s="904"/>
      <c r="AK627" s="902"/>
      <c r="AL627" s="904"/>
    </row>
    <row r="628" ht="20.25" customHeight="1">
      <c r="A628" s="895"/>
      <c r="B628" s="895"/>
      <c r="F628" s="904"/>
      <c r="G628" s="902"/>
      <c r="H628" s="904"/>
      <c r="L628" s="902"/>
      <c r="M628" s="902"/>
      <c r="N628" s="910"/>
      <c r="P628" s="904"/>
      <c r="R628" s="902"/>
      <c r="S628" s="902"/>
      <c r="T628" s="904"/>
      <c r="U628" s="904"/>
      <c r="W628" s="902"/>
      <c r="X628" s="902"/>
      <c r="Y628" s="904"/>
      <c r="Z628" s="902"/>
      <c r="AA628" s="911"/>
      <c r="AB628" s="904"/>
      <c r="AD628" s="904"/>
      <c r="AE628" s="904"/>
      <c r="AG628" s="902"/>
      <c r="AH628" s="902"/>
      <c r="AI628" s="904"/>
      <c r="AK628" s="902"/>
      <c r="AL628" s="904"/>
    </row>
    <row r="629" ht="20.25" customHeight="1">
      <c r="A629" s="895"/>
      <c r="B629" s="895"/>
      <c r="F629" s="904"/>
      <c r="G629" s="902"/>
      <c r="H629" s="904"/>
      <c r="L629" s="902"/>
      <c r="M629" s="902"/>
      <c r="N629" s="910"/>
      <c r="P629" s="904"/>
      <c r="R629" s="902"/>
      <c r="S629" s="902"/>
      <c r="T629" s="904"/>
      <c r="U629" s="904"/>
      <c r="W629" s="902"/>
      <c r="X629" s="902"/>
      <c r="Y629" s="904"/>
      <c r="Z629" s="902"/>
      <c r="AA629" s="911"/>
      <c r="AB629" s="904"/>
      <c r="AD629" s="904"/>
      <c r="AE629" s="904"/>
      <c r="AG629" s="902"/>
      <c r="AH629" s="902"/>
      <c r="AI629" s="904"/>
      <c r="AK629" s="902"/>
      <c r="AL629" s="904"/>
    </row>
    <row r="630" ht="20.25" customHeight="1">
      <c r="A630" s="895"/>
      <c r="B630" s="895"/>
      <c r="F630" s="904"/>
      <c r="G630" s="902"/>
      <c r="H630" s="904"/>
      <c r="L630" s="902"/>
      <c r="M630" s="902"/>
      <c r="N630" s="910"/>
      <c r="P630" s="904"/>
      <c r="R630" s="902"/>
      <c r="S630" s="902"/>
      <c r="T630" s="904"/>
      <c r="U630" s="904"/>
      <c r="W630" s="902"/>
      <c r="X630" s="902"/>
      <c r="Y630" s="904"/>
      <c r="Z630" s="902"/>
      <c r="AA630" s="911"/>
      <c r="AB630" s="904"/>
      <c r="AD630" s="904"/>
      <c r="AE630" s="904"/>
      <c r="AG630" s="902"/>
      <c r="AH630" s="902"/>
      <c r="AI630" s="904"/>
      <c r="AK630" s="902"/>
      <c r="AL630" s="904"/>
    </row>
    <row r="631" ht="20.25" customHeight="1">
      <c r="A631" s="895"/>
      <c r="B631" s="895"/>
      <c r="F631" s="904"/>
      <c r="G631" s="902"/>
      <c r="H631" s="904"/>
      <c r="L631" s="902"/>
      <c r="M631" s="902"/>
      <c r="N631" s="910"/>
      <c r="P631" s="904"/>
      <c r="R631" s="902"/>
      <c r="S631" s="902"/>
      <c r="T631" s="904"/>
      <c r="U631" s="904"/>
      <c r="W631" s="902"/>
      <c r="X631" s="902"/>
      <c r="Y631" s="904"/>
      <c r="Z631" s="902"/>
      <c r="AA631" s="911"/>
      <c r="AB631" s="904"/>
      <c r="AD631" s="904"/>
      <c r="AE631" s="904"/>
      <c r="AG631" s="902"/>
      <c r="AH631" s="902"/>
      <c r="AI631" s="904"/>
      <c r="AK631" s="902"/>
      <c r="AL631" s="904"/>
    </row>
    <row r="632" ht="20.25" customHeight="1">
      <c r="A632" s="895"/>
      <c r="B632" s="895"/>
      <c r="F632" s="904"/>
      <c r="G632" s="902"/>
      <c r="H632" s="904"/>
      <c r="L632" s="902"/>
      <c r="M632" s="902"/>
      <c r="N632" s="910"/>
      <c r="P632" s="904"/>
      <c r="R632" s="902"/>
      <c r="S632" s="902"/>
      <c r="T632" s="904"/>
      <c r="U632" s="904"/>
      <c r="W632" s="902"/>
      <c r="X632" s="902"/>
      <c r="Y632" s="904"/>
      <c r="Z632" s="902"/>
      <c r="AA632" s="911"/>
      <c r="AB632" s="904"/>
      <c r="AD632" s="904"/>
      <c r="AE632" s="904"/>
      <c r="AG632" s="902"/>
      <c r="AH632" s="902"/>
      <c r="AI632" s="904"/>
      <c r="AK632" s="902"/>
      <c r="AL632" s="904"/>
    </row>
    <row r="633" ht="20.25" customHeight="1">
      <c r="A633" s="895"/>
      <c r="B633" s="895"/>
      <c r="F633" s="904"/>
      <c r="G633" s="902"/>
      <c r="H633" s="904"/>
      <c r="L633" s="902"/>
      <c r="M633" s="902"/>
      <c r="N633" s="910"/>
      <c r="P633" s="904"/>
      <c r="R633" s="902"/>
      <c r="S633" s="902"/>
      <c r="T633" s="904"/>
      <c r="U633" s="904"/>
      <c r="W633" s="902"/>
      <c r="X633" s="902"/>
      <c r="Y633" s="904"/>
      <c r="Z633" s="902"/>
      <c r="AA633" s="911"/>
      <c r="AB633" s="904"/>
      <c r="AD633" s="904"/>
      <c r="AE633" s="904"/>
      <c r="AG633" s="902"/>
      <c r="AH633" s="902"/>
      <c r="AI633" s="904"/>
      <c r="AK633" s="902"/>
      <c r="AL633" s="904"/>
    </row>
    <row r="634" ht="20.25" customHeight="1">
      <c r="A634" s="895"/>
      <c r="B634" s="895"/>
      <c r="F634" s="904"/>
      <c r="G634" s="902"/>
      <c r="H634" s="904"/>
      <c r="L634" s="902"/>
      <c r="M634" s="902"/>
      <c r="N634" s="910"/>
      <c r="P634" s="904"/>
      <c r="R634" s="902"/>
      <c r="S634" s="902"/>
      <c r="T634" s="904"/>
      <c r="U634" s="904"/>
      <c r="W634" s="902"/>
      <c r="X634" s="902"/>
      <c r="Y634" s="904"/>
      <c r="Z634" s="902"/>
      <c r="AA634" s="911"/>
      <c r="AB634" s="904"/>
      <c r="AD634" s="904"/>
      <c r="AE634" s="904"/>
      <c r="AG634" s="902"/>
      <c r="AH634" s="902"/>
      <c r="AI634" s="904"/>
      <c r="AK634" s="902"/>
      <c r="AL634" s="904"/>
    </row>
    <row r="635" ht="20.25" customHeight="1">
      <c r="A635" s="895"/>
      <c r="B635" s="895"/>
      <c r="F635" s="904"/>
      <c r="G635" s="902"/>
      <c r="H635" s="904"/>
      <c r="L635" s="902"/>
      <c r="M635" s="902"/>
      <c r="N635" s="910"/>
      <c r="P635" s="904"/>
      <c r="R635" s="902"/>
      <c r="S635" s="902"/>
      <c r="T635" s="904"/>
      <c r="U635" s="904"/>
      <c r="W635" s="902"/>
      <c r="X635" s="902"/>
      <c r="Y635" s="904"/>
      <c r="Z635" s="902"/>
      <c r="AA635" s="911"/>
      <c r="AB635" s="904"/>
      <c r="AD635" s="904"/>
      <c r="AE635" s="904"/>
      <c r="AG635" s="902"/>
      <c r="AH635" s="902"/>
      <c r="AI635" s="904"/>
      <c r="AK635" s="902"/>
      <c r="AL635" s="904"/>
    </row>
    <row r="636" ht="20.25" customHeight="1">
      <c r="A636" s="895"/>
      <c r="B636" s="895"/>
      <c r="F636" s="904"/>
      <c r="G636" s="902"/>
      <c r="H636" s="904"/>
      <c r="L636" s="902"/>
      <c r="M636" s="902"/>
      <c r="N636" s="910"/>
      <c r="P636" s="904"/>
      <c r="R636" s="902"/>
      <c r="S636" s="902"/>
      <c r="T636" s="904"/>
      <c r="U636" s="904"/>
      <c r="W636" s="902"/>
      <c r="X636" s="902"/>
      <c r="Y636" s="904"/>
      <c r="Z636" s="902"/>
      <c r="AA636" s="911"/>
      <c r="AB636" s="904"/>
      <c r="AD636" s="904"/>
      <c r="AE636" s="904"/>
      <c r="AG636" s="902"/>
      <c r="AH636" s="902"/>
      <c r="AI636" s="904"/>
      <c r="AK636" s="902"/>
      <c r="AL636" s="904"/>
    </row>
    <row r="637" ht="20.25" customHeight="1">
      <c r="A637" s="895"/>
      <c r="B637" s="895"/>
      <c r="F637" s="904"/>
      <c r="G637" s="902"/>
      <c r="H637" s="904"/>
      <c r="L637" s="902"/>
      <c r="M637" s="902"/>
      <c r="N637" s="910"/>
      <c r="P637" s="904"/>
      <c r="R637" s="902"/>
      <c r="S637" s="902"/>
      <c r="T637" s="904"/>
      <c r="U637" s="904"/>
      <c r="W637" s="902"/>
      <c r="X637" s="902"/>
      <c r="Y637" s="904"/>
      <c r="Z637" s="902"/>
      <c r="AA637" s="911"/>
      <c r="AB637" s="904"/>
      <c r="AD637" s="904"/>
      <c r="AE637" s="904"/>
      <c r="AG637" s="902"/>
      <c r="AH637" s="902"/>
      <c r="AI637" s="904"/>
      <c r="AK637" s="902"/>
      <c r="AL637" s="904"/>
    </row>
    <row r="638" ht="20.25" customHeight="1">
      <c r="A638" s="895"/>
      <c r="B638" s="895"/>
      <c r="F638" s="904"/>
      <c r="G638" s="902"/>
      <c r="H638" s="904"/>
      <c r="L638" s="902"/>
      <c r="M638" s="902"/>
      <c r="N638" s="910"/>
      <c r="P638" s="904"/>
      <c r="R638" s="902"/>
      <c r="S638" s="902"/>
      <c r="T638" s="904"/>
      <c r="U638" s="904"/>
      <c r="W638" s="902"/>
      <c r="X638" s="902"/>
      <c r="Y638" s="904"/>
      <c r="Z638" s="902"/>
      <c r="AA638" s="911"/>
      <c r="AB638" s="904"/>
      <c r="AD638" s="904"/>
      <c r="AE638" s="904"/>
      <c r="AG638" s="902"/>
      <c r="AH638" s="902"/>
      <c r="AI638" s="904"/>
      <c r="AK638" s="902"/>
      <c r="AL638" s="904"/>
    </row>
    <row r="639" ht="20.25" customHeight="1">
      <c r="A639" s="895"/>
      <c r="B639" s="895"/>
      <c r="F639" s="904"/>
      <c r="G639" s="902"/>
      <c r="H639" s="904"/>
      <c r="L639" s="902"/>
      <c r="M639" s="902"/>
      <c r="N639" s="910"/>
      <c r="P639" s="904"/>
      <c r="R639" s="902"/>
      <c r="S639" s="902"/>
      <c r="T639" s="904"/>
      <c r="U639" s="904"/>
      <c r="W639" s="902"/>
      <c r="X639" s="902"/>
      <c r="Y639" s="904"/>
      <c r="Z639" s="902"/>
      <c r="AA639" s="911"/>
      <c r="AB639" s="904"/>
      <c r="AD639" s="904"/>
      <c r="AE639" s="904"/>
      <c r="AG639" s="902"/>
      <c r="AH639" s="902"/>
      <c r="AI639" s="904"/>
      <c r="AK639" s="902"/>
      <c r="AL639" s="904"/>
    </row>
    <row r="640" ht="20.25" customHeight="1">
      <c r="A640" s="895"/>
      <c r="B640" s="895"/>
      <c r="F640" s="904"/>
      <c r="G640" s="902"/>
      <c r="H640" s="904"/>
      <c r="L640" s="902"/>
      <c r="M640" s="902"/>
      <c r="N640" s="910"/>
      <c r="P640" s="904"/>
      <c r="R640" s="902"/>
      <c r="S640" s="902"/>
      <c r="T640" s="904"/>
      <c r="U640" s="904"/>
      <c r="W640" s="902"/>
      <c r="X640" s="902"/>
      <c r="Y640" s="904"/>
      <c r="Z640" s="902"/>
      <c r="AA640" s="911"/>
      <c r="AB640" s="904"/>
      <c r="AD640" s="904"/>
      <c r="AE640" s="904"/>
      <c r="AG640" s="902"/>
      <c r="AH640" s="902"/>
      <c r="AI640" s="904"/>
      <c r="AK640" s="902"/>
      <c r="AL640" s="904"/>
    </row>
    <row r="641" ht="20.25" customHeight="1">
      <c r="A641" s="895"/>
      <c r="B641" s="895"/>
      <c r="F641" s="904"/>
      <c r="G641" s="902"/>
      <c r="H641" s="904"/>
      <c r="L641" s="902"/>
      <c r="M641" s="902"/>
      <c r="N641" s="910"/>
      <c r="P641" s="904"/>
      <c r="R641" s="902"/>
      <c r="S641" s="902"/>
      <c r="T641" s="904"/>
      <c r="U641" s="904"/>
      <c r="W641" s="902"/>
      <c r="X641" s="902"/>
      <c r="Y641" s="904"/>
      <c r="Z641" s="902"/>
      <c r="AA641" s="911"/>
      <c r="AB641" s="904"/>
      <c r="AD641" s="904"/>
      <c r="AE641" s="904"/>
      <c r="AG641" s="902"/>
      <c r="AH641" s="902"/>
      <c r="AI641" s="904"/>
      <c r="AK641" s="902"/>
      <c r="AL641" s="904"/>
    </row>
    <row r="642" ht="20.25" customHeight="1">
      <c r="A642" s="895"/>
      <c r="B642" s="895"/>
      <c r="F642" s="904"/>
      <c r="G642" s="902"/>
      <c r="H642" s="904"/>
      <c r="L642" s="902"/>
      <c r="M642" s="902"/>
      <c r="N642" s="910"/>
      <c r="P642" s="904"/>
      <c r="R642" s="902"/>
      <c r="S642" s="902"/>
      <c r="T642" s="904"/>
      <c r="U642" s="904"/>
      <c r="W642" s="902"/>
      <c r="X642" s="902"/>
      <c r="Y642" s="904"/>
      <c r="Z642" s="902"/>
      <c r="AA642" s="911"/>
      <c r="AB642" s="904"/>
      <c r="AD642" s="904"/>
      <c r="AE642" s="904"/>
      <c r="AG642" s="902"/>
      <c r="AH642" s="902"/>
      <c r="AI642" s="904"/>
      <c r="AK642" s="902"/>
      <c r="AL642" s="904"/>
    </row>
    <row r="643" ht="20.25" customHeight="1">
      <c r="A643" s="895"/>
      <c r="B643" s="895"/>
      <c r="F643" s="904"/>
      <c r="G643" s="902"/>
      <c r="H643" s="904"/>
      <c r="L643" s="902"/>
      <c r="M643" s="902"/>
      <c r="N643" s="910"/>
      <c r="P643" s="904"/>
      <c r="R643" s="902"/>
      <c r="S643" s="902"/>
      <c r="T643" s="904"/>
      <c r="U643" s="904"/>
      <c r="W643" s="902"/>
      <c r="X643" s="902"/>
      <c r="Y643" s="904"/>
      <c r="Z643" s="902"/>
      <c r="AA643" s="911"/>
      <c r="AB643" s="904"/>
      <c r="AD643" s="904"/>
      <c r="AE643" s="904"/>
      <c r="AG643" s="902"/>
      <c r="AH643" s="902"/>
      <c r="AI643" s="904"/>
      <c r="AK643" s="902"/>
      <c r="AL643" s="904"/>
    </row>
    <row r="644" ht="20.25" customHeight="1">
      <c r="A644" s="895"/>
      <c r="B644" s="895"/>
      <c r="F644" s="904"/>
      <c r="G644" s="902"/>
      <c r="H644" s="904"/>
      <c r="L644" s="902"/>
      <c r="M644" s="902"/>
      <c r="N644" s="910"/>
      <c r="P644" s="904"/>
      <c r="R644" s="902"/>
      <c r="S644" s="902"/>
      <c r="T644" s="904"/>
      <c r="U644" s="904"/>
      <c r="W644" s="902"/>
      <c r="X644" s="902"/>
      <c r="Y644" s="904"/>
      <c r="Z644" s="902"/>
      <c r="AA644" s="911"/>
      <c r="AB644" s="904"/>
      <c r="AD644" s="904"/>
      <c r="AE644" s="904"/>
      <c r="AG644" s="902"/>
      <c r="AH644" s="902"/>
      <c r="AI644" s="904"/>
      <c r="AK644" s="902"/>
      <c r="AL644" s="904"/>
    </row>
    <row r="645" ht="20.25" customHeight="1">
      <c r="A645" s="895"/>
      <c r="B645" s="895"/>
      <c r="F645" s="904"/>
      <c r="G645" s="902"/>
      <c r="H645" s="904"/>
      <c r="L645" s="902"/>
      <c r="M645" s="902"/>
      <c r="N645" s="910"/>
      <c r="P645" s="904"/>
      <c r="R645" s="902"/>
      <c r="S645" s="902"/>
      <c r="T645" s="904"/>
      <c r="U645" s="904"/>
      <c r="W645" s="902"/>
      <c r="X645" s="902"/>
      <c r="Y645" s="904"/>
      <c r="Z645" s="902"/>
      <c r="AA645" s="911"/>
      <c r="AB645" s="904"/>
      <c r="AD645" s="904"/>
      <c r="AE645" s="904"/>
      <c r="AG645" s="902"/>
      <c r="AH645" s="902"/>
      <c r="AI645" s="904"/>
      <c r="AK645" s="902"/>
      <c r="AL645" s="904"/>
    </row>
    <row r="646" ht="20.25" customHeight="1">
      <c r="A646" s="895"/>
      <c r="B646" s="895"/>
      <c r="F646" s="904"/>
      <c r="G646" s="902"/>
      <c r="H646" s="904"/>
      <c r="L646" s="902"/>
      <c r="M646" s="902"/>
      <c r="N646" s="910"/>
      <c r="P646" s="904"/>
      <c r="R646" s="902"/>
      <c r="S646" s="902"/>
      <c r="T646" s="904"/>
      <c r="U646" s="904"/>
      <c r="W646" s="902"/>
      <c r="X646" s="902"/>
      <c r="Y646" s="904"/>
      <c r="Z646" s="902"/>
      <c r="AA646" s="911"/>
      <c r="AB646" s="904"/>
      <c r="AD646" s="904"/>
      <c r="AE646" s="904"/>
      <c r="AG646" s="902"/>
      <c r="AH646" s="902"/>
      <c r="AI646" s="904"/>
      <c r="AK646" s="902"/>
      <c r="AL646" s="904"/>
    </row>
    <row r="647" ht="20.25" customHeight="1">
      <c r="A647" s="895"/>
      <c r="B647" s="895"/>
      <c r="F647" s="904"/>
      <c r="G647" s="902"/>
      <c r="H647" s="904"/>
      <c r="L647" s="902"/>
      <c r="M647" s="902"/>
      <c r="N647" s="910"/>
      <c r="P647" s="904"/>
      <c r="R647" s="902"/>
      <c r="S647" s="902"/>
      <c r="T647" s="904"/>
      <c r="U647" s="904"/>
      <c r="W647" s="902"/>
      <c r="X647" s="902"/>
      <c r="Y647" s="904"/>
      <c r="Z647" s="902"/>
      <c r="AA647" s="911"/>
      <c r="AB647" s="904"/>
      <c r="AD647" s="904"/>
      <c r="AE647" s="904"/>
      <c r="AG647" s="902"/>
      <c r="AH647" s="902"/>
      <c r="AI647" s="904"/>
      <c r="AK647" s="902"/>
      <c r="AL647" s="904"/>
    </row>
    <row r="648" ht="20.25" customHeight="1">
      <c r="A648" s="895"/>
      <c r="B648" s="895"/>
      <c r="F648" s="904"/>
      <c r="G648" s="902"/>
      <c r="H648" s="904"/>
      <c r="L648" s="902"/>
      <c r="M648" s="902"/>
      <c r="N648" s="910"/>
      <c r="P648" s="904"/>
      <c r="R648" s="902"/>
      <c r="S648" s="902"/>
      <c r="T648" s="904"/>
      <c r="U648" s="904"/>
      <c r="W648" s="902"/>
      <c r="X648" s="902"/>
      <c r="Y648" s="904"/>
      <c r="Z648" s="902"/>
      <c r="AA648" s="911"/>
      <c r="AB648" s="904"/>
      <c r="AD648" s="904"/>
      <c r="AE648" s="904"/>
      <c r="AG648" s="902"/>
      <c r="AH648" s="902"/>
      <c r="AI648" s="904"/>
      <c r="AK648" s="902"/>
      <c r="AL648" s="904"/>
    </row>
    <row r="649" ht="20.25" customHeight="1">
      <c r="A649" s="895"/>
      <c r="B649" s="895"/>
      <c r="F649" s="904"/>
      <c r="G649" s="902"/>
      <c r="H649" s="904"/>
      <c r="L649" s="902"/>
      <c r="M649" s="902"/>
      <c r="N649" s="910"/>
      <c r="P649" s="904"/>
      <c r="R649" s="902"/>
      <c r="S649" s="902"/>
      <c r="T649" s="904"/>
      <c r="U649" s="904"/>
      <c r="W649" s="902"/>
      <c r="X649" s="902"/>
      <c r="Y649" s="904"/>
      <c r="Z649" s="902"/>
      <c r="AA649" s="911"/>
      <c r="AB649" s="904"/>
      <c r="AD649" s="904"/>
      <c r="AE649" s="904"/>
      <c r="AG649" s="902"/>
      <c r="AH649" s="902"/>
      <c r="AI649" s="904"/>
      <c r="AK649" s="902"/>
      <c r="AL649" s="904"/>
    </row>
    <row r="650" ht="20.25" customHeight="1">
      <c r="A650" s="895"/>
      <c r="B650" s="895"/>
      <c r="F650" s="904"/>
      <c r="G650" s="902"/>
      <c r="H650" s="904"/>
      <c r="L650" s="902"/>
      <c r="M650" s="902"/>
      <c r="N650" s="910"/>
      <c r="P650" s="904"/>
      <c r="R650" s="902"/>
      <c r="S650" s="902"/>
      <c r="T650" s="904"/>
      <c r="U650" s="904"/>
      <c r="W650" s="902"/>
      <c r="X650" s="902"/>
      <c r="Y650" s="904"/>
      <c r="Z650" s="902"/>
      <c r="AA650" s="911"/>
      <c r="AB650" s="904"/>
      <c r="AD650" s="904"/>
      <c r="AE650" s="904"/>
      <c r="AG650" s="902"/>
      <c r="AH650" s="902"/>
      <c r="AI650" s="904"/>
      <c r="AK650" s="902"/>
      <c r="AL650" s="904"/>
    </row>
    <row r="651" ht="20.25" customHeight="1">
      <c r="A651" s="895"/>
      <c r="B651" s="895"/>
      <c r="F651" s="904"/>
      <c r="G651" s="902"/>
      <c r="H651" s="904"/>
      <c r="L651" s="902"/>
      <c r="M651" s="902"/>
      <c r="N651" s="910"/>
      <c r="P651" s="904"/>
      <c r="R651" s="902"/>
      <c r="S651" s="902"/>
      <c r="T651" s="904"/>
      <c r="U651" s="904"/>
      <c r="W651" s="902"/>
      <c r="X651" s="902"/>
      <c r="Y651" s="904"/>
      <c r="Z651" s="902"/>
      <c r="AA651" s="911"/>
      <c r="AB651" s="904"/>
      <c r="AD651" s="904"/>
      <c r="AE651" s="904"/>
      <c r="AG651" s="902"/>
      <c r="AH651" s="902"/>
      <c r="AI651" s="904"/>
      <c r="AK651" s="902"/>
      <c r="AL651" s="904"/>
    </row>
    <row r="652" ht="20.25" customHeight="1">
      <c r="A652" s="895"/>
      <c r="B652" s="895"/>
      <c r="F652" s="904"/>
      <c r="G652" s="902"/>
      <c r="H652" s="904"/>
      <c r="L652" s="902"/>
      <c r="M652" s="902"/>
      <c r="N652" s="910"/>
      <c r="P652" s="904"/>
      <c r="R652" s="902"/>
      <c r="S652" s="902"/>
      <c r="T652" s="904"/>
      <c r="U652" s="904"/>
      <c r="W652" s="902"/>
      <c r="X652" s="902"/>
      <c r="Y652" s="904"/>
      <c r="Z652" s="902"/>
      <c r="AA652" s="911"/>
      <c r="AB652" s="904"/>
      <c r="AD652" s="904"/>
      <c r="AE652" s="904"/>
      <c r="AG652" s="902"/>
      <c r="AH652" s="902"/>
      <c r="AI652" s="904"/>
      <c r="AK652" s="902"/>
      <c r="AL652" s="904"/>
    </row>
    <row r="653" ht="20.25" customHeight="1">
      <c r="A653" s="895"/>
      <c r="B653" s="895"/>
      <c r="F653" s="904"/>
      <c r="G653" s="902"/>
      <c r="H653" s="904"/>
      <c r="L653" s="902"/>
      <c r="M653" s="902"/>
      <c r="N653" s="910"/>
      <c r="P653" s="904"/>
      <c r="R653" s="902"/>
      <c r="S653" s="902"/>
      <c r="T653" s="904"/>
      <c r="U653" s="904"/>
      <c r="W653" s="902"/>
      <c r="X653" s="902"/>
      <c r="Y653" s="904"/>
      <c r="Z653" s="902"/>
      <c r="AA653" s="911"/>
      <c r="AB653" s="904"/>
      <c r="AD653" s="904"/>
      <c r="AE653" s="904"/>
      <c r="AG653" s="902"/>
      <c r="AH653" s="902"/>
      <c r="AI653" s="904"/>
      <c r="AK653" s="902"/>
      <c r="AL653" s="904"/>
    </row>
    <row r="654" ht="20.25" customHeight="1">
      <c r="A654" s="895"/>
      <c r="B654" s="895"/>
      <c r="F654" s="904"/>
      <c r="G654" s="902"/>
      <c r="H654" s="904"/>
      <c r="L654" s="902"/>
      <c r="M654" s="902"/>
      <c r="N654" s="910"/>
      <c r="P654" s="904"/>
      <c r="R654" s="902"/>
      <c r="S654" s="902"/>
      <c r="T654" s="904"/>
      <c r="U654" s="904"/>
      <c r="W654" s="902"/>
      <c r="X654" s="902"/>
      <c r="Y654" s="904"/>
      <c r="Z654" s="902"/>
      <c r="AA654" s="911"/>
      <c r="AB654" s="904"/>
      <c r="AD654" s="904"/>
      <c r="AE654" s="904"/>
      <c r="AG654" s="902"/>
      <c r="AH654" s="902"/>
      <c r="AI654" s="904"/>
      <c r="AK654" s="902"/>
      <c r="AL654" s="904"/>
    </row>
    <row r="655" ht="20.25" customHeight="1">
      <c r="A655" s="895"/>
      <c r="B655" s="895"/>
      <c r="F655" s="904"/>
      <c r="G655" s="902"/>
      <c r="H655" s="904"/>
      <c r="L655" s="902"/>
      <c r="M655" s="902"/>
      <c r="N655" s="910"/>
      <c r="P655" s="904"/>
      <c r="R655" s="902"/>
      <c r="S655" s="902"/>
      <c r="T655" s="904"/>
      <c r="U655" s="904"/>
      <c r="W655" s="902"/>
      <c r="X655" s="902"/>
      <c r="Y655" s="904"/>
      <c r="Z655" s="902"/>
      <c r="AA655" s="911"/>
      <c r="AB655" s="904"/>
      <c r="AD655" s="904"/>
      <c r="AE655" s="904"/>
      <c r="AG655" s="902"/>
      <c r="AH655" s="902"/>
      <c r="AI655" s="904"/>
      <c r="AK655" s="902"/>
      <c r="AL655" s="904"/>
    </row>
    <row r="656" ht="20.25" customHeight="1">
      <c r="A656" s="895"/>
      <c r="B656" s="895"/>
      <c r="F656" s="904"/>
      <c r="G656" s="902"/>
      <c r="H656" s="904"/>
      <c r="L656" s="902"/>
      <c r="M656" s="902"/>
      <c r="N656" s="910"/>
      <c r="P656" s="904"/>
      <c r="R656" s="902"/>
      <c r="S656" s="902"/>
      <c r="T656" s="904"/>
      <c r="U656" s="904"/>
      <c r="W656" s="902"/>
      <c r="X656" s="902"/>
      <c r="Y656" s="904"/>
      <c r="Z656" s="902"/>
      <c r="AA656" s="911"/>
      <c r="AB656" s="904"/>
      <c r="AD656" s="904"/>
      <c r="AE656" s="904"/>
      <c r="AG656" s="902"/>
      <c r="AH656" s="902"/>
      <c r="AI656" s="904"/>
      <c r="AK656" s="902"/>
      <c r="AL656" s="904"/>
    </row>
    <row r="657" ht="20.25" customHeight="1">
      <c r="A657" s="895"/>
      <c r="B657" s="895"/>
      <c r="F657" s="904"/>
      <c r="G657" s="902"/>
      <c r="H657" s="904"/>
      <c r="L657" s="902"/>
      <c r="M657" s="902"/>
      <c r="N657" s="910"/>
      <c r="P657" s="904"/>
      <c r="R657" s="902"/>
      <c r="S657" s="902"/>
      <c r="T657" s="904"/>
      <c r="U657" s="904"/>
      <c r="W657" s="902"/>
      <c r="X657" s="902"/>
      <c r="Y657" s="904"/>
      <c r="Z657" s="902"/>
      <c r="AA657" s="911"/>
      <c r="AB657" s="904"/>
      <c r="AD657" s="904"/>
      <c r="AE657" s="904"/>
      <c r="AG657" s="902"/>
      <c r="AH657" s="902"/>
      <c r="AI657" s="904"/>
      <c r="AK657" s="902"/>
      <c r="AL657" s="904"/>
    </row>
    <row r="658" ht="20.25" customHeight="1">
      <c r="A658" s="895"/>
      <c r="B658" s="895"/>
      <c r="F658" s="904"/>
      <c r="G658" s="902"/>
      <c r="H658" s="904"/>
      <c r="L658" s="902"/>
      <c r="M658" s="902"/>
      <c r="N658" s="910"/>
      <c r="P658" s="904"/>
      <c r="R658" s="902"/>
      <c r="S658" s="902"/>
      <c r="T658" s="904"/>
      <c r="U658" s="904"/>
      <c r="W658" s="902"/>
      <c r="X658" s="902"/>
      <c r="Y658" s="904"/>
      <c r="Z658" s="902"/>
      <c r="AA658" s="911"/>
      <c r="AB658" s="904"/>
      <c r="AD658" s="904"/>
      <c r="AE658" s="904"/>
      <c r="AG658" s="902"/>
      <c r="AH658" s="902"/>
      <c r="AI658" s="904"/>
      <c r="AK658" s="902"/>
      <c r="AL658" s="904"/>
    </row>
    <row r="659" ht="20.25" customHeight="1">
      <c r="A659" s="895"/>
      <c r="B659" s="895"/>
      <c r="F659" s="904"/>
      <c r="G659" s="902"/>
      <c r="H659" s="904"/>
      <c r="L659" s="902"/>
      <c r="M659" s="902"/>
      <c r="N659" s="910"/>
      <c r="P659" s="904"/>
      <c r="R659" s="902"/>
      <c r="S659" s="902"/>
      <c r="T659" s="904"/>
      <c r="U659" s="904"/>
      <c r="W659" s="902"/>
      <c r="X659" s="902"/>
      <c r="Y659" s="904"/>
      <c r="Z659" s="902"/>
      <c r="AA659" s="911"/>
      <c r="AB659" s="904"/>
      <c r="AD659" s="904"/>
      <c r="AE659" s="904"/>
      <c r="AG659" s="902"/>
      <c r="AH659" s="902"/>
      <c r="AI659" s="904"/>
      <c r="AK659" s="902"/>
      <c r="AL659" s="904"/>
    </row>
    <row r="660" ht="20.25" customHeight="1">
      <c r="A660" s="895"/>
      <c r="B660" s="895"/>
      <c r="F660" s="904"/>
      <c r="G660" s="902"/>
      <c r="H660" s="904"/>
      <c r="L660" s="902"/>
      <c r="M660" s="902"/>
      <c r="N660" s="910"/>
      <c r="P660" s="904"/>
      <c r="R660" s="902"/>
      <c r="S660" s="902"/>
      <c r="T660" s="904"/>
      <c r="U660" s="904"/>
      <c r="W660" s="902"/>
      <c r="X660" s="902"/>
      <c r="Y660" s="904"/>
      <c r="Z660" s="902"/>
      <c r="AA660" s="911"/>
      <c r="AB660" s="904"/>
      <c r="AD660" s="904"/>
      <c r="AE660" s="904"/>
      <c r="AG660" s="902"/>
      <c r="AH660" s="902"/>
      <c r="AI660" s="904"/>
      <c r="AK660" s="902"/>
      <c r="AL660" s="904"/>
    </row>
    <row r="661" ht="20.25" customHeight="1">
      <c r="A661" s="895"/>
      <c r="B661" s="895"/>
      <c r="F661" s="904"/>
      <c r="G661" s="902"/>
      <c r="H661" s="904"/>
      <c r="L661" s="902"/>
      <c r="M661" s="902"/>
      <c r="N661" s="910"/>
      <c r="P661" s="904"/>
      <c r="R661" s="902"/>
      <c r="S661" s="902"/>
      <c r="T661" s="904"/>
      <c r="U661" s="904"/>
      <c r="W661" s="902"/>
      <c r="X661" s="902"/>
      <c r="Y661" s="904"/>
      <c r="Z661" s="902"/>
      <c r="AA661" s="911"/>
      <c r="AB661" s="904"/>
      <c r="AD661" s="904"/>
      <c r="AE661" s="904"/>
      <c r="AG661" s="902"/>
      <c r="AH661" s="902"/>
      <c r="AI661" s="904"/>
      <c r="AK661" s="902"/>
      <c r="AL661" s="904"/>
    </row>
    <row r="662" ht="20.25" customHeight="1">
      <c r="A662" s="895"/>
      <c r="B662" s="895"/>
      <c r="F662" s="904"/>
      <c r="G662" s="902"/>
      <c r="H662" s="904"/>
      <c r="L662" s="902"/>
      <c r="M662" s="902"/>
      <c r="N662" s="910"/>
      <c r="P662" s="904"/>
      <c r="R662" s="902"/>
      <c r="S662" s="902"/>
      <c r="T662" s="904"/>
      <c r="U662" s="904"/>
      <c r="W662" s="902"/>
      <c r="X662" s="902"/>
      <c r="Y662" s="904"/>
      <c r="Z662" s="902"/>
      <c r="AA662" s="911"/>
      <c r="AB662" s="904"/>
      <c r="AD662" s="904"/>
      <c r="AE662" s="904"/>
      <c r="AG662" s="902"/>
      <c r="AH662" s="902"/>
      <c r="AI662" s="904"/>
      <c r="AK662" s="902"/>
      <c r="AL662" s="904"/>
    </row>
    <row r="663" ht="20.25" customHeight="1">
      <c r="A663" s="895"/>
      <c r="B663" s="895"/>
      <c r="F663" s="904"/>
      <c r="G663" s="902"/>
      <c r="H663" s="904"/>
      <c r="L663" s="902"/>
      <c r="M663" s="902"/>
      <c r="N663" s="910"/>
      <c r="P663" s="904"/>
      <c r="R663" s="902"/>
      <c r="S663" s="902"/>
      <c r="T663" s="904"/>
      <c r="U663" s="904"/>
      <c r="W663" s="902"/>
      <c r="X663" s="902"/>
      <c r="Y663" s="904"/>
      <c r="Z663" s="902"/>
      <c r="AA663" s="911"/>
      <c r="AB663" s="904"/>
      <c r="AD663" s="904"/>
      <c r="AE663" s="904"/>
      <c r="AG663" s="902"/>
      <c r="AH663" s="902"/>
      <c r="AI663" s="904"/>
      <c r="AK663" s="902"/>
      <c r="AL663" s="904"/>
    </row>
    <row r="664" ht="20.25" customHeight="1">
      <c r="A664" s="895"/>
      <c r="B664" s="895"/>
      <c r="F664" s="904"/>
      <c r="G664" s="902"/>
      <c r="H664" s="904"/>
      <c r="L664" s="902"/>
      <c r="M664" s="902"/>
      <c r="N664" s="910"/>
      <c r="P664" s="904"/>
      <c r="R664" s="902"/>
      <c r="S664" s="902"/>
      <c r="T664" s="904"/>
      <c r="U664" s="904"/>
      <c r="W664" s="902"/>
      <c r="X664" s="902"/>
      <c r="Y664" s="904"/>
      <c r="Z664" s="902"/>
      <c r="AA664" s="911"/>
      <c r="AB664" s="904"/>
      <c r="AD664" s="904"/>
      <c r="AE664" s="904"/>
      <c r="AG664" s="902"/>
      <c r="AH664" s="902"/>
      <c r="AI664" s="904"/>
      <c r="AK664" s="902"/>
      <c r="AL664" s="904"/>
    </row>
    <row r="665" ht="20.25" customHeight="1">
      <c r="A665" s="895"/>
      <c r="B665" s="895"/>
      <c r="F665" s="904"/>
      <c r="G665" s="902"/>
      <c r="H665" s="904"/>
      <c r="L665" s="902"/>
      <c r="M665" s="902"/>
      <c r="N665" s="910"/>
      <c r="P665" s="904"/>
      <c r="R665" s="902"/>
      <c r="S665" s="902"/>
      <c r="T665" s="904"/>
      <c r="U665" s="904"/>
      <c r="W665" s="902"/>
      <c r="X665" s="902"/>
      <c r="Y665" s="904"/>
      <c r="Z665" s="902"/>
      <c r="AA665" s="911"/>
      <c r="AB665" s="904"/>
      <c r="AD665" s="904"/>
      <c r="AE665" s="904"/>
      <c r="AG665" s="902"/>
      <c r="AH665" s="902"/>
      <c r="AI665" s="904"/>
      <c r="AK665" s="902"/>
      <c r="AL665" s="904"/>
    </row>
    <row r="666" ht="20.25" customHeight="1">
      <c r="A666" s="895"/>
      <c r="B666" s="895"/>
      <c r="F666" s="904"/>
      <c r="G666" s="902"/>
      <c r="H666" s="904"/>
      <c r="L666" s="902"/>
      <c r="M666" s="902"/>
      <c r="N666" s="910"/>
      <c r="P666" s="904"/>
      <c r="R666" s="902"/>
      <c r="S666" s="902"/>
      <c r="T666" s="904"/>
      <c r="U666" s="904"/>
      <c r="W666" s="902"/>
      <c r="X666" s="902"/>
      <c r="Y666" s="904"/>
      <c r="Z666" s="902"/>
      <c r="AA666" s="911"/>
      <c r="AB666" s="904"/>
      <c r="AD666" s="904"/>
      <c r="AE666" s="904"/>
      <c r="AG666" s="902"/>
      <c r="AH666" s="902"/>
      <c r="AI666" s="904"/>
      <c r="AK666" s="902"/>
      <c r="AL666" s="904"/>
    </row>
    <row r="667" ht="20.25" customHeight="1">
      <c r="A667" s="895"/>
      <c r="B667" s="895"/>
      <c r="F667" s="904"/>
      <c r="G667" s="902"/>
      <c r="H667" s="904"/>
      <c r="L667" s="902"/>
      <c r="M667" s="902"/>
      <c r="N667" s="910"/>
      <c r="P667" s="904"/>
      <c r="R667" s="902"/>
      <c r="S667" s="902"/>
      <c r="T667" s="904"/>
      <c r="U667" s="904"/>
      <c r="W667" s="902"/>
      <c r="X667" s="902"/>
      <c r="Y667" s="904"/>
      <c r="Z667" s="902"/>
      <c r="AA667" s="911"/>
      <c r="AB667" s="904"/>
      <c r="AD667" s="904"/>
      <c r="AE667" s="904"/>
      <c r="AG667" s="902"/>
      <c r="AH667" s="902"/>
      <c r="AI667" s="904"/>
      <c r="AK667" s="902"/>
      <c r="AL667" s="904"/>
    </row>
    <row r="668" ht="20.25" customHeight="1">
      <c r="A668" s="895"/>
      <c r="B668" s="895"/>
      <c r="F668" s="904"/>
      <c r="G668" s="902"/>
      <c r="H668" s="904"/>
      <c r="L668" s="902"/>
      <c r="M668" s="902"/>
      <c r="N668" s="910"/>
      <c r="P668" s="904"/>
      <c r="R668" s="902"/>
      <c r="S668" s="902"/>
      <c r="T668" s="904"/>
      <c r="U668" s="904"/>
      <c r="W668" s="902"/>
      <c r="X668" s="902"/>
      <c r="Y668" s="904"/>
      <c r="Z668" s="902"/>
      <c r="AA668" s="911"/>
      <c r="AB668" s="904"/>
      <c r="AD668" s="904"/>
      <c r="AE668" s="904"/>
      <c r="AG668" s="902"/>
      <c r="AH668" s="902"/>
      <c r="AI668" s="904"/>
      <c r="AK668" s="902"/>
      <c r="AL668" s="904"/>
    </row>
    <row r="669" ht="20.25" customHeight="1">
      <c r="A669" s="895"/>
      <c r="B669" s="895"/>
      <c r="F669" s="904"/>
      <c r="G669" s="902"/>
      <c r="H669" s="904"/>
      <c r="L669" s="902"/>
      <c r="M669" s="902"/>
      <c r="N669" s="910"/>
      <c r="P669" s="904"/>
      <c r="R669" s="902"/>
      <c r="S669" s="902"/>
      <c r="T669" s="904"/>
      <c r="U669" s="904"/>
      <c r="W669" s="902"/>
      <c r="X669" s="902"/>
      <c r="Y669" s="904"/>
      <c r="Z669" s="902"/>
      <c r="AA669" s="911"/>
      <c r="AB669" s="904"/>
      <c r="AD669" s="904"/>
      <c r="AE669" s="904"/>
      <c r="AG669" s="902"/>
      <c r="AH669" s="902"/>
      <c r="AI669" s="904"/>
      <c r="AK669" s="902"/>
      <c r="AL669" s="904"/>
    </row>
    <row r="670" ht="20.25" customHeight="1">
      <c r="A670" s="895"/>
      <c r="B670" s="895"/>
      <c r="F670" s="904"/>
      <c r="G670" s="902"/>
      <c r="H670" s="904"/>
      <c r="L670" s="902"/>
      <c r="M670" s="902"/>
      <c r="N670" s="910"/>
      <c r="P670" s="904"/>
      <c r="R670" s="902"/>
      <c r="S670" s="902"/>
      <c r="T670" s="904"/>
      <c r="U670" s="904"/>
      <c r="W670" s="902"/>
      <c r="X670" s="902"/>
      <c r="Y670" s="904"/>
      <c r="Z670" s="902"/>
      <c r="AA670" s="911"/>
      <c r="AB670" s="904"/>
      <c r="AD670" s="904"/>
      <c r="AE670" s="904"/>
      <c r="AG670" s="902"/>
      <c r="AH670" s="902"/>
      <c r="AI670" s="904"/>
      <c r="AK670" s="902"/>
      <c r="AL670" s="904"/>
    </row>
    <row r="671" ht="20.25" customHeight="1">
      <c r="A671" s="895"/>
      <c r="B671" s="895"/>
      <c r="F671" s="904"/>
      <c r="G671" s="902"/>
      <c r="H671" s="904"/>
      <c r="L671" s="902"/>
      <c r="M671" s="902"/>
      <c r="N671" s="910"/>
      <c r="P671" s="904"/>
      <c r="R671" s="902"/>
      <c r="S671" s="902"/>
      <c r="T671" s="904"/>
      <c r="U671" s="904"/>
      <c r="W671" s="902"/>
      <c r="X671" s="902"/>
      <c r="Y671" s="904"/>
      <c r="Z671" s="902"/>
      <c r="AA671" s="911"/>
      <c r="AB671" s="904"/>
      <c r="AD671" s="904"/>
      <c r="AE671" s="904"/>
      <c r="AG671" s="902"/>
      <c r="AH671" s="902"/>
      <c r="AI671" s="904"/>
      <c r="AK671" s="902"/>
      <c r="AL671" s="904"/>
    </row>
    <row r="672" ht="20.25" customHeight="1">
      <c r="A672" s="895"/>
      <c r="B672" s="895"/>
      <c r="F672" s="904"/>
      <c r="G672" s="902"/>
      <c r="H672" s="904"/>
      <c r="L672" s="902"/>
      <c r="M672" s="902"/>
      <c r="N672" s="910"/>
      <c r="P672" s="904"/>
      <c r="R672" s="902"/>
      <c r="S672" s="902"/>
      <c r="T672" s="904"/>
      <c r="U672" s="904"/>
      <c r="W672" s="902"/>
      <c r="X672" s="902"/>
      <c r="Y672" s="904"/>
      <c r="Z672" s="902"/>
      <c r="AA672" s="911"/>
      <c r="AB672" s="904"/>
      <c r="AD672" s="904"/>
      <c r="AE672" s="904"/>
      <c r="AG672" s="902"/>
      <c r="AH672" s="902"/>
      <c r="AI672" s="904"/>
      <c r="AK672" s="902"/>
      <c r="AL672" s="904"/>
    </row>
    <row r="673" ht="20.25" customHeight="1">
      <c r="A673" s="895"/>
      <c r="B673" s="895"/>
      <c r="F673" s="904"/>
      <c r="G673" s="902"/>
      <c r="H673" s="904"/>
      <c r="L673" s="902"/>
      <c r="M673" s="902"/>
      <c r="N673" s="910"/>
      <c r="P673" s="904"/>
      <c r="R673" s="902"/>
      <c r="S673" s="902"/>
      <c r="T673" s="904"/>
      <c r="U673" s="904"/>
      <c r="W673" s="902"/>
      <c r="X673" s="902"/>
      <c r="Y673" s="904"/>
      <c r="Z673" s="902"/>
      <c r="AA673" s="911"/>
      <c r="AB673" s="904"/>
      <c r="AD673" s="904"/>
      <c r="AE673" s="904"/>
      <c r="AG673" s="902"/>
      <c r="AH673" s="902"/>
      <c r="AI673" s="904"/>
      <c r="AK673" s="902"/>
      <c r="AL673" s="904"/>
    </row>
    <row r="674" ht="20.25" customHeight="1">
      <c r="A674" s="895"/>
      <c r="B674" s="895"/>
      <c r="F674" s="904"/>
      <c r="G674" s="902"/>
      <c r="H674" s="904"/>
      <c r="L674" s="902"/>
      <c r="M674" s="902"/>
      <c r="N674" s="910"/>
      <c r="P674" s="904"/>
      <c r="R674" s="902"/>
      <c r="S674" s="902"/>
      <c r="T674" s="904"/>
      <c r="U674" s="904"/>
      <c r="W674" s="902"/>
      <c r="X674" s="902"/>
      <c r="Y674" s="904"/>
      <c r="Z674" s="902"/>
      <c r="AA674" s="911"/>
      <c r="AB674" s="904"/>
      <c r="AD674" s="904"/>
      <c r="AE674" s="904"/>
      <c r="AG674" s="902"/>
      <c r="AH674" s="902"/>
      <c r="AI674" s="904"/>
      <c r="AK674" s="902"/>
      <c r="AL674" s="904"/>
    </row>
    <row r="675" ht="20.25" customHeight="1">
      <c r="A675" s="895"/>
      <c r="B675" s="895"/>
      <c r="F675" s="904"/>
      <c r="G675" s="902"/>
      <c r="H675" s="904"/>
      <c r="L675" s="902"/>
      <c r="M675" s="902"/>
      <c r="N675" s="910"/>
      <c r="P675" s="904"/>
      <c r="R675" s="902"/>
      <c r="S675" s="902"/>
      <c r="T675" s="904"/>
      <c r="U675" s="904"/>
      <c r="W675" s="902"/>
      <c r="X675" s="902"/>
      <c r="Y675" s="904"/>
      <c r="Z675" s="902"/>
      <c r="AA675" s="911"/>
      <c r="AB675" s="904"/>
      <c r="AD675" s="904"/>
      <c r="AE675" s="904"/>
      <c r="AG675" s="902"/>
      <c r="AH675" s="902"/>
      <c r="AI675" s="904"/>
      <c r="AK675" s="902"/>
      <c r="AL675" s="904"/>
    </row>
    <row r="676" ht="20.25" customHeight="1">
      <c r="A676" s="895"/>
      <c r="B676" s="895"/>
      <c r="F676" s="904"/>
      <c r="G676" s="902"/>
      <c r="H676" s="904"/>
      <c r="L676" s="902"/>
      <c r="M676" s="902"/>
      <c r="N676" s="910"/>
      <c r="P676" s="904"/>
      <c r="R676" s="902"/>
      <c r="S676" s="902"/>
      <c r="T676" s="904"/>
      <c r="U676" s="904"/>
      <c r="W676" s="902"/>
      <c r="X676" s="902"/>
      <c r="Y676" s="904"/>
      <c r="Z676" s="902"/>
      <c r="AA676" s="911"/>
      <c r="AB676" s="904"/>
      <c r="AD676" s="904"/>
      <c r="AE676" s="904"/>
      <c r="AG676" s="902"/>
      <c r="AH676" s="902"/>
      <c r="AI676" s="904"/>
      <c r="AK676" s="902"/>
      <c r="AL676" s="904"/>
    </row>
    <row r="677" ht="20.25" customHeight="1">
      <c r="A677" s="895"/>
      <c r="B677" s="895"/>
      <c r="F677" s="904"/>
      <c r="G677" s="902"/>
      <c r="H677" s="904"/>
      <c r="L677" s="902"/>
      <c r="M677" s="902"/>
      <c r="N677" s="910"/>
      <c r="P677" s="904"/>
      <c r="R677" s="902"/>
      <c r="S677" s="902"/>
      <c r="T677" s="904"/>
      <c r="U677" s="904"/>
      <c r="W677" s="902"/>
      <c r="X677" s="902"/>
      <c r="Y677" s="904"/>
      <c r="Z677" s="902"/>
      <c r="AA677" s="911"/>
      <c r="AB677" s="904"/>
      <c r="AD677" s="904"/>
      <c r="AE677" s="904"/>
      <c r="AG677" s="902"/>
      <c r="AH677" s="902"/>
      <c r="AI677" s="904"/>
      <c r="AK677" s="902"/>
      <c r="AL677" s="904"/>
    </row>
    <row r="678" ht="20.25" customHeight="1">
      <c r="A678" s="895"/>
      <c r="B678" s="895"/>
      <c r="F678" s="904"/>
      <c r="G678" s="902"/>
      <c r="H678" s="904"/>
      <c r="L678" s="902"/>
      <c r="M678" s="902"/>
      <c r="N678" s="910"/>
      <c r="P678" s="904"/>
      <c r="R678" s="902"/>
      <c r="S678" s="902"/>
      <c r="T678" s="904"/>
      <c r="U678" s="904"/>
      <c r="W678" s="902"/>
      <c r="X678" s="902"/>
      <c r="Y678" s="904"/>
      <c r="Z678" s="902"/>
      <c r="AA678" s="911"/>
      <c r="AB678" s="904"/>
      <c r="AD678" s="904"/>
      <c r="AE678" s="904"/>
      <c r="AG678" s="902"/>
      <c r="AH678" s="902"/>
      <c r="AI678" s="904"/>
      <c r="AK678" s="902"/>
      <c r="AL678" s="904"/>
    </row>
    <row r="679" ht="20.25" customHeight="1">
      <c r="A679" s="895"/>
      <c r="B679" s="895"/>
      <c r="F679" s="904"/>
      <c r="G679" s="902"/>
      <c r="H679" s="904"/>
      <c r="L679" s="902"/>
      <c r="M679" s="902"/>
      <c r="N679" s="910"/>
      <c r="P679" s="904"/>
      <c r="R679" s="902"/>
      <c r="S679" s="902"/>
      <c r="T679" s="904"/>
      <c r="U679" s="904"/>
      <c r="W679" s="902"/>
      <c r="X679" s="902"/>
      <c r="Y679" s="904"/>
      <c r="Z679" s="902"/>
      <c r="AA679" s="911"/>
      <c r="AB679" s="904"/>
      <c r="AD679" s="904"/>
      <c r="AE679" s="904"/>
      <c r="AG679" s="902"/>
      <c r="AH679" s="902"/>
      <c r="AI679" s="904"/>
      <c r="AK679" s="902"/>
      <c r="AL679" s="904"/>
    </row>
    <row r="680" ht="20.25" customHeight="1">
      <c r="A680" s="895"/>
      <c r="B680" s="895"/>
      <c r="F680" s="904"/>
      <c r="G680" s="902"/>
      <c r="H680" s="904"/>
      <c r="L680" s="902"/>
      <c r="M680" s="902"/>
      <c r="N680" s="910"/>
      <c r="P680" s="904"/>
      <c r="R680" s="902"/>
      <c r="S680" s="902"/>
      <c r="T680" s="904"/>
      <c r="U680" s="904"/>
      <c r="W680" s="902"/>
      <c r="X680" s="902"/>
      <c r="Y680" s="904"/>
      <c r="Z680" s="902"/>
      <c r="AA680" s="911"/>
      <c r="AB680" s="904"/>
      <c r="AD680" s="904"/>
      <c r="AE680" s="904"/>
      <c r="AG680" s="902"/>
      <c r="AH680" s="902"/>
      <c r="AI680" s="904"/>
      <c r="AK680" s="902"/>
      <c r="AL680" s="904"/>
    </row>
    <row r="681" ht="20.25" customHeight="1">
      <c r="A681" s="895"/>
      <c r="B681" s="895"/>
      <c r="F681" s="904"/>
      <c r="G681" s="902"/>
      <c r="H681" s="904"/>
      <c r="L681" s="902"/>
      <c r="M681" s="902"/>
      <c r="N681" s="910"/>
      <c r="P681" s="904"/>
      <c r="R681" s="902"/>
      <c r="S681" s="902"/>
      <c r="T681" s="904"/>
      <c r="U681" s="904"/>
      <c r="W681" s="902"/>
      <c r="X681" s="902"/>
      <c r="Y681" s="904"/>
      <c r="Z681" s="902"/>
      <c r="AA681" s="911"/>
      <c r="AB681" s="904"/>
      <c r="AD681" s="904"/>
      <c r="AE681" s="904"/>
      <c r="AG681" s="902"/>
      <c r="AH681" s="902"/>
      <c r="AI681" s="904"/>
      <c r="AK681" s="902"/>
      <c r="AL681" s="904"/>
    </row>
    <row r="682" ht="20.25" customHeight="1">
      <c r="A682" s="895"/>
      <c r="B682" s="895"/>
      <c r="F682" s="904"/>
      <c r="G682" s="902"/>
      <c r="H682" s="904"/>
      <c r="L682" s="902"/>
      <c r="M682" s="902"/>
      <c r="N682" s="910"/>
      <c r="P682" s="904"/>
      <c r="R682" s="902"/>
      <c r="S682" s="902"/>
      <c r="T682" s="904"/>
      <c r="U682" s="904"/>
      <c r="W682" s="902"/>
      <c r="X682" s="902"/>
      <c r="Y682" s="904"/>
      <c r="Z682" s="902"/>
      <c r="AA682" s="911"/>
      <c r="AB682" s="904"/>
      <c r="AD682" s="904"/>
      <c r="AE682" s="904"/>
      <c r="AG682" s="902"/>
      <c r="AH682" s="902"/>
      <c r="AI682" s="904"/>
      <c r="AK682" s="902"/>
      <c r="AL682" s="904"/>
    </row>
    <row r="683" ht="20.25" customHeight="1">
      <c r="A683" s="895"/>
      <c r="B683" s="895"/>
      <c r="F683" s="904"/>
      <c r="G683" s="902"/>
      <c r="H683" s="904"/>
      <c r="L683" s="902"/>
      <c r="M683" s="902"/>
      <c r="N683" s="910"/>
      <c r="P683" s="904"/>
      <c r="R683" s="902"/>
      <c r="S683" s="902"/>
      <c r="T683" s="904"/>
      <c r="U683" s="904"/>
      <c r="W683" s="902"/>
      <c r="X683" s="902"/>
      <c r="Y683" s="904"/>
      <c r="Z683" s="902"/>
      <c r="AA683" s="911"/>
      <c r="AB683" s="904"/>
      <c r="AD683" s="904"/>
      <c r="AE683" s="904"/>
      <c r="AG683" s="902"/>
      <c r="AH683" s="902"/>
      <c r="AI683" s="904"/>
      <c r="AK683" s="902"/>
      <c r="AL683" s="904"/>
    </row>
    <row r="684" ht="20.25" customHeight="1">
      <c r="A684" s="895"/>
      <c r="B684" s="895"/>
      <c r="F684" s="904"/>
      <c r="G684" s="902"/>
      <c r="H684" s="904"/>
      <c r="L684" s="902"/>
      <c r="M684" s="902"/>
      <c r="N684" s="910"/>
      <c r="P684" s="904"/>
      <c r="R684" s="902"/>
      <c r="S684" s="902"/>
      <c r="T684" s="904"/>
      <c r="U684" s="904"/>
      <c r="W684" s="902"/>
      <c r="X684" s="902"/>
      <c r="Y684" s="904"/>
      <c r="Z684" s="902"/>
      <c r="AA684" s="911"/>
      <c r="AB684" s="904"/>
      <c r="AD684" s="904"/>
      <c r="AE684" s="904"/>
      <c r="AG684" s="902"/>
      <c r="AH684" s="902"/>
      <c r="AI684" s="904"/>
      <c r="AK684" s="902"/>
      <c r="AL684" s="904"/>
    </row>
    <row r="685" ht="20.25" customHeight="1">
      <c r="A685" s="895"/>
      <c r="B685" s="895"/>
      <c r="F685" s="904"/>
      <c r="G685" s="902"/>
      <c r="H685" s="904"/>
      <c r="L685" s="902"/>
      <c r="M685" s="902"/>
      <c r="N685" s="910"/>
      <c r="P685" s="904"/>
      <c r="R685" s="902"/>
      <c r="S685" s="902"/>
      <c r="T685" s="904"/>
      <c r="U685" s="904"/>
      <c r="W685" s="902"/>
      <c r="X685" s="902"/>
      <c r="Y685" s="904"/>
      <c r="Z685" s="902"/>
      <c r="AA685" s="911"/>
      <c r="AB685" s="904"/>
      <c r="AD685" s="904"/>
      <c r="AE685" s="904"/>
      <c r="AG685" s="902"/>
      <c r="AH685" s="902"/>
      <c r="AI685" s="904"/>
      <c r="AK685" s="902"/>
      <c r="AL685" s="904"/>
    </row>
    <row r="686" ht="20.25" customHeight="1">
      <c r="A686" s="895"/>
      <c r="B686" s="895"/>
      <c r="F686" s="904"/>
      <c r="G686" s="902"/>
      <c r="H686" s="904"/>
      <c r="L686" s="902"/>
      <c r="M686" s="902"/>
      <c r="N686" s="910"/>
      <c r="P686" s="904"/>
      <c r="R686" s="902"/>
      <c r="S686" s="902"/>
      <c r="T686" s="904"/>
      <c r="U686" s="904"/>
      <c r="W686" s="902"/>
      <c r="X686" s="902"/>
      <c r="Y686" s="904"/>
      <c r="Z686" s="902"/>
      <c r="AA686" s="911"/>
      <c r="AB686" s="904"/>
      <c r="AD686" s="904"/>
      <c r="AE686" s="904"/>
      <c r="AG686" s="902"/>
      <c r="AH686" s="902"/>
      <c r="AI686" s="904"/>
      <c r="AK686" s="902"/>
      <c r="AL686" s="904"/>
    </row>
    <row r="687" ht="20.25" customHeight="1">
      <c r="A687" s="895"/>
      <c r="B687" s="895"/>
      <c r="F687" s="904"/>
      <c r="G687" s="902"/>
      <c r="H687" s="904"/>
      <c r="L687" s="902"/>
      <c r="M687" s="902"/>
      <c r="N687" s="910"/>
      <c r="P687" s="904"/>
      <c r="R687" s="902"/>
      <c r="S687" s="902"/>
      <c r="T687" s="904"/>
      <c r="U687" s="904"/>
      <c r="W687" s="902"/>
      <c r="X687" s="902"/>
      <c r="Y687" s="904"/>
      <c r="Z687" s="902"/>
      <c r="AA687" s="911"/>
      <c r="AB687" s="904"/>
      <c r="AD687" s="904"/>
      <c r="AE687" s="904"/>
      <c r="AG687" s="902"/>
      <c r="AH687" s="902"/>
      <c r="AI687" s="904"/>
      <c r="AK687" s="902"/>
      <c r="AL687" s="904"/>
    </row>
    <row r="688" ht="20.25" customHeight="1">
      <c r="A688" s="895"/>
      <c r="B688" s="895"/>
      <c r="F688" s="904"/>
      <c r="G688" s="902"/>
      <c r="H688" s="904"/>
      <c r="L688" s="902"/>
      <c r="M688" s="902"/>
      <c r="N688" s="910"/>
      <c r="P688" s="904"/>
      <c r="R688" s="902"/>
      <c r="S688" s="902"/>
      <c r="T688" s="904"/>
      <c r="U688" s="904"/>
      <c r="W688" s="902"/>
      <c r="X688" s="902"/>
      <c r="Y688" s="904"/>
      <c r="Z688" s="902"/>
      <c r="AA688" s="911"/>
      <c r="AB688" s="904"/>
      <c r="AD688" s="904"/>
      <c r="AE688" s="904"/>
      <c r="AG688" s="902"/>
      <c r="AH688" s="902"/>
      <c r="AI688" s="904"/>
      <c r="AK688" s="902"/>
      <c r="AL688" s="904"/>
    </row>
    <row r="689" ht="20.25" customHeight="1">
      <c r="A689" s="895"/>
      <c r="B689" s="895"/>
      <c r="F689" s="904"/>
      <c r="G689" s="902"/>
      <c r="H689" s="904"/>
      <c r="L689" s="902"/>
      <c r="M689" s="902"/>
      <c r="N689" s="910"/>
      <c r="P689" s="904"/>
      <c r="R689" s="902"/>
      <c r="S689" s="902"/>
      <c r="T689" s="904"/>
      <c r="U689" s="904"/>
      <c r="W689" s="902"/>
      <c r="X689" s="902"/>
      <c r="Y689" s="904"/>
      <c r="Z689" s="902"/>
      <c r="AA689" s="911"/>
      <c r="AB689" s="904"/>
      <c r="AD689" s="904"/>
      <c r="AE689" s="904"/>
      <c r="AG689" s="902"/>
      <c r="AH689" s="902"/>
      <c r="AI689" s="904"/>
      <c r="AK689" s="902"/>
      <c r="AL689" s="904"/>
    </row>
    <row r="690" ht="20.25" customHeight="1">
      <c r="A690" s="895"/>
      <c r="B690" s="895"/>
      <c r="F690" s="904"/>
      <c r="G690" s="902"/>
      <c r="H690" s="904"/>
      <c r="L690" s="902"/>
      <c r="M690" s="902"/>
      <c r="N690" s="910"/>
      <c r="P690" s="904"/>
      <c r="R690" s="902"/>
      <c r="S690" s="902"/>
      <c r="T690" s="904"/>
      <c r="U690" s="904"/>
      <c r="W690" s="902"/>
      <c r="X690" s="902"/>
      <c r="Y690" s="904"/>
      <c r="Z690" s="902"/>
      <c r="AA690" s="911"/>
      <c r="AB690" s="904"/>
      <c r="AD690" s="904"/>
      <c r="AE690" s="904"/>
      <c r="AG690" s="902"/>
      <c r="AH690" s="902"/>
      <c r="AI690" s="904"/>
      <c r="AK690" s="902"/>
      <c r="AL690" s="904"/>
    </row>
    <row r="691" ht="20.25" customHeight="1">
      <c r="A691" s="895"/>
      <c r="B691" s="895"/>
      <c r="F691" s="904"/>
      <c r="G691" s="902"/>
      <c r="H691" s="904"/>
      <c r="L691" s="902"/>
      <c r="M691" s="902"/>
      <c r="N691" s="910"/>
      <c r="P691" s="904"/>
      <c r="R691" s="902"/>
      <c r="S691" s="902"/>
      <c r="T691" s="904"/>
      <c r="U691" s="904"/>
      <c r="W691" s="902"/>
      <c r="X691" s="902"/>
      <c r="Y691" s="904"/>
      <c r="Z691" s="902"/>
      <c r="AA691" s="911"/>
      <c r="AB691" s="904"/>
      <c r="AD691" s="904"/>
      <c r="AE691" s="904"/>
      <c r="AG691" s="902"/>
      <c r="AH691" s="902"/>
      <c r="AI691" s="904"/>
      <c r="AK691" s="902"/>
      <c r="AL691" s="904"/>
    </row>
    <row r="692" ht="20.25" customHeight="1">
      <c r="A692" s="895"/>
      <c r="B692" s="895"/>
      <c r="F692" s="904"/>
      <c r="G692" s="902"/>
      <c r="H692" s="904"/>
      <c r="L692" s="902"/>
      <c r="M692" s="902"/>
      <c r="N692" s="910"/>
      <c r="P692" s="904"/>
      <c r="R692" s="902"/>
      <c r="S692" s="902"/>
      <c r="T692" s="904"/>
      <c r="U692" s="904"/>
      <c r="W692" s="902"/>
      <c r="X692" s="902"/>
      <c r="Y692" s="904"/>
      <c r="Z692" s="902"/>
      <c r="AA692" s="911"/>
      <c r="AB692" s="904"/>
      <c r="AD692" s="904"/>
      <c r="AE692" s="904"/>
      <c r="AG692" s="902"/>
      <c r="AH692" s="902"/>
      <c r="AI692" s="904"/>
      <c r="AK692" s="902"/>
      <c r="AL692" s="904"/>
    </row>
    <row r="693" ht="20.25" customHeight="1">
      <c r="A693" s="895"/>
      <c r="B693" s="895"/>
      <c r="F693" s="904"/>
      <c r="G693" s="902"/>
      <c r="H693" s="904"/>
      <c r="L693" s="902"/>
      <c r="M693" s="902"/>
      <c r="N693" s="910"/>
      <c r="P693" s="904"/>
      <c r="R693" s="902"/>
      <c r="S693" s="902"/>
      <c r="T693" s="904"/>
      <c r="U693" s="904"/>
      <c r="W693" s="902"/>
      <c r="X693" s="902"/>
      <c r="Y693" s="904"/>
      <c r="Z693" s="902"/>
      <c r="AA693" s="911"/>
      <c r="AB693" s="904"/>
      <c r="AD693" s="904"/>
      <c r="AE693" s="904"/>
      <c r="AG693" s="902"/>
      <c r="AH693" s="902"/>
      <c r="AI693" s="904"/>
      <c r="AK693" s="902"/>
      <c r="AL693" s="904"/>
    </row>
    <row r="694" ht="20.25" customHeight="1">
      <c r="A694" s="895"/>
      <c r="B694" s="895"/>
      <c r="F694" s="904"/>
      <c r="G694" s="902"/>
      <c r="H694" s="904"/>
      <c r="L694" s="902"/>
      <c r="M694" s="902"/>
      <c r="N694" s="910"/>
      <c r="P694" s="904"/>
      <c r="R694" s="902"/>
      <c r="S694" s="902"/>
      <c r="T694" s="904"/>
      <c r="U694" s="904"/>
      <c r="W694" s="902"/>
      <c r="X694" s="902"/>
      <c r="Y694" s="904"/>
      <c r="Z694" s="902"/>
      <c r="AA694" s="911"/>
      <c r="AB694" s="904"/>
      <c r="AD694" s="904"/>
      <c r="AE694" s="904"/>
      <c r="AG694" s="902"/>
      <c r="AH694" s="902"/>
      <c r="AI694" s="904"/>
      <c r="AK694" s="902"/>
      <c r="AL694" s="904"/>
    </row>
    <row r="695" ht="20.25" customHeight="1">
      <c r="A695" s="895"/>
      <c r="B695" s="895"/>
      <c r="F695" s="904"/>
      <c r="G695" s="902"/>
      <c r="H695" s="904"/>
      <c r="L695" s="902"/>
      <c r="M695" s="902"/>
      <c r="N695" s="910"/>
      <c r="P695" s="904"/>
      <c r="R695" s="902"/>
      <c r="S695" s="902"/>
      <c r="T695" s="904"/>
      <c r="U695" s="904"/>
      <c r="W695" s="902"/>
      <c r="X695" s="902"/>
      <c r="Y695" s="904"/>
      <c r="Z695" s="902"/>
      <c r="AA695" s="911"/>
      <c r="AB695" s="904"/>
      <c r="AD695" s="904"/>
      <c r="AE695" s="904"/>
      <c r="AG695" s="902"/>
      <c r="AH695" s="902"/>
      <c r="AI695" s="904"/>
      <c r="AK695" s="902"/>
      <c r="AL695" s="904"/>
    </row>
    <row r="696" ht="20.25" customHeight="1">
      <c r="A696" s="895"/>
      <c r="B696" s="895"/>
      <c r="F696" s="904"/>
      <c r="G696" s="902"/>
      <c r="H696" s="904"/>
      <c r="L696" s="902"/>
      <c r="M696" s="902"/>
      <c r="N696" s="910"/>
      <c r="P696" s="904"/>
      <c r="R696" s="902"/>
      <c r="S696" s="902"/>
      <c r="T696" s="904"/>
      <c r="U696" s="904"/>
      <c r="W696" s="902"/>
      <c r="X696" s="902"/>
      <c r="Y696" s="904"/>
      <c r="Z696" s="902"/>
      <c r="AA696" s="911"/>
      <c r="AB696" s="904"/>
      <c r="AD696" s="904"/>
      <c r="AE696" s="904"/>
      <c r="AG696" s="902"/>
      <c r="AH696" s="902"/>
      <c r="AI696" s="904"/>
      <c r="AK696" s="902"/>
      <c r="AL696" s="904"/>
    </row>
    <row r="697" ht="20.25" customHeight="1">
      <c r="A697" s="895"/>
      <c r="B697" s="895"/>
      <c r="F697" s="904"/>
      <c r="G697" s="902"/>
      <c r="H697" s="904"/>
      <c r="L697" s="902"/>
      <c r="M697" s="902"/>
      <c r="N697" s="910"/>
      <c r="P697" s="904"/>
      <c r="R697" s="902"/>
      <c r="S697" s="902"/>
      <c r="T697" s="904"/>
      <c r="U697" s="904"/>
      <c r="W697" s="902"/>
      <c r="X697" s="902"/>
      <c r="Y697" s="904"/>
      <c r="Z697" s="902"/>
      <c r="AA697" s="911"/>
      <c r="AB697" s="904"/>
      <c r="AD697" s="904"/>
      <c r="AE697" s="904"/>
      <c r="AG697" s="902"/>
      <c r="AH697" s="902"/>
      <c r="AI697" s="904"/>
      <c r="AK697" s="902"/>
      <c r="AL697" s="904"/>
    </row>
    <row r="698" ht="20.25" customHeight="1">
      <c r="A698" s="895"/>
      <c r="B698" s="895"/>
      <c r="F698" s="904"/>
      <c r="G698" s="902"/>
      <c r="H698" s="904"/>
      <c r="L698" s="902"/>
      <c r="M698" s="902"/>
      <c r="N698" s="910"/>
      <c r="P698" s="904"/>
      <c r="R698" s="902"/>
      <c r="S698" s="902"/>
      <c r="T698" s="904"/>
      <c r="U698" s="904"/>
      <c r="W698" s="902"/>
      <c r="X698" s="902"/>
      <c r="Y698" s="904"/>
      <c r="Z698" s="902"/>
      <c r="AA698" s="911"/>
      <c r="AB698" s="904"/>
      <c r="AD698" s="904"/>
      <c r="AE698" s="904"/>
      <c r="AG698" s="902"/>
      <c r="AH698" s="902"/>
      <c r="AI698" s="904"/>
      <c r="AK698" s="902"/>
      <c r="AL698" s="904"/>
    </row>
    <row r="699" ht="20.25" customHeight="1">
      <c r="A699" s="895"/>
      <c r="B699" s="895"/>
      <c r="F699" s="904"/>
      <c r="G699" s="902"/>
      <c r="H699" s="904"/>
      <c r="L699" s="902"/>
      <c r="M699" s="902"/>
      <c r="N699" s="910"/>
      <c r="P699" s="904"/>
      <c r="R699" s="902"/>
      <c r="S699" s="902"/>
      <c r="T699" s="904"/>
      <c r="U699" s="904"/>
      <c r="W699" s="902"/>
      <c r="X699" s="902"/>
      <c r="Y699" s="904"/>
      <c r="Z699" s="902"/>
      <c r="AA699" s="911"/>
      <c r="AB699" s="904"/>
      <c r="AD699" s="904"/>
      <c r="AE699" s="904"/>
      <c r="AG699" s="902"/>
      <c r="AH699" s="902"/>
      <c r="AI699" s="904"/>
      <c r="AK699" s="902"/>
      <c r="AL699" s="904"/>
    </row>
    <row r="700" ht="20.25" customHeight="1">
      <c r="A700" s="895"/>
      <c r="B700" s="895"/>
      <c r="F700" s="904"/>
      <c r="G700" s="902"/>
      <c r="H700" s="904"/>
      <c r="L700" s="902"/>
      <c r="M700" s="902"/>
      <c r="N700" s="910"/>
      <c r="P700" s="904"/>
      <c r="R700" s="902"/>
      <c r="S700" s="902"/>
      <c r="T700" s="904"/>
      <c r="U700" s="904"/>
      <c r="W700" s="902"/>
      <c r="X700" s="902"/>
      <c r="Y700" s="904"/>
      <c r="Z700" s="902"/>
      <c r="AA700" s="911"/>
      <c r="AB700" s="904"/>
      <c r="AD700" s="904"/>
      <c r="AE700" s="904"/>
      <c r="AG700" s="902"/>
      <c r="AH700" s="902"/>
      <c r="AI700" s="904"/>
      <c r="AK700" s="902"/>
      <c r="AL700" s="904"/>
    </row>
    <row r="701" ht="20.25" customHeight="1">
      <c r="A701" s="895"/>
      <c r="B701" s="895"/>
      <c r="F701" s="904"/>
      <c r="G701" s="902"/>
      <c r="H701" s="904"/>
      <c r="L701" s="902"/>
      <c r="M701" s="902"/>
      <c r="N701" s="910"/>
      <c r="P701" s="904"/>
      <c r="R701" s="902"/>
      <c r="S701" s="902"/>
      <c r="T701" s="904"/>
      <c r="U701" s="904"/>
      <c r="W701" s="902"/>
      <c r="X701" s="902"/>
      <c r="Y701" s="904"/>
      <c r="Z701" s="902"/>
      <c r="AA701" s="911"/>
      <c r="AB701" s="904"/>
      <c r="AD701" s="904"/>
      <c r="AE701" s="904"/>
      <c r="AG701" s="902"/>
      <c r="AH701" s="902"/>
      <c r="AI701" s="904"/>
      <c r="AK701" s="902"/>
      <c r="AL701" s="904"/>
    </row>
    <row r="702" ht="20.25" customHeight="1">
      <c r="A702" s="895"/>
      <c r="B702" s="895"/>
      <c r="F702" s="904"/>
      <c r="G702" s="902"/>
      <c r="H702" s="904"/>
      <c r="L702" s="902"/>
      <c r="M702" s="902"/>
      <c r="N702" s="910"/>
      <c r="P702" s="904"/>
      <c r="R702" s="902"/>
      <c r="S702" s="902"/>
      <c r="T702" s="904"/>
      <c r="U702" s="904"/>
      <c r="W702" s="902"/>
      <c r="X702" s="902"/>
      <c r="Y702" s="904"/>
      <c r="Z702" s="902"/>
      <c r="AA702" s="911"/>
      <c r="AB702" s="904"/>
      <c r="AD702" s="904"/>
      <c r="AE702" s="904"/>
      <c r="AG702" s="902"/>
      <c r="AH702" s="902"/>
      <c r="AI702" s="904"/>
      <c r="AK702" s="902"/>
      <c r="AL702" s="904"/>
    </row>
    <row r="703" ht="20.25" customHeight="1">
      <c r="A703" s="895"/>
      <c r="B703" s="895"/>
      <c r="F703" s="904"/>
      <c r="G703" s="902"/>
      <c r="H703" s="904"/>
      <c r="L703" s="902"/>
      <c r="M703" s="902"/>
      <c r="N703" s="910"/>
      <c r="P703" s="904"/>
      <c r="R703" s="902"/>
      <c r="S703" s="902"/>
      <c r="T703" s="904"/>
      <c r="U703" s="904"/>
      <c r="W703" s="902"/>
      <c r="X703" s="902"/>
      <c r="Y703" s="904"/>
      <c r="Z703" s="902"/>
      <c r="AA703" s="911"/>
      <c r="AB703" s="904"/>
      <c r="AD703" s="904"/>
      <c r="AE703" s="904"/>
      <c r="AG703" s="902"/>
      <c r="AH703" s="902"/>
      <c r="AI703" s="904"/>
      <c r="AK703" s="902"/>
      <c r="AL703" s="904"/>
    </row>
    <row r="704" ht="20.25" customHeight="1">
      <c r="A704" s="895"/>
      <c r="B704" s="895"/>
      <c r="F704" s="904"/>
      <c r="G704" s="902"/>
      <c r="H704" s="904"/>
      <c r="L704" s="902"/>
      <c r="M704" s="902"/>
      <c r="N704" s="910"/>
      <c r="P704" s="904"/>
      <c r="R704" s="902"/>
      <c r="S704" s="902"/>
      <c r="T704" s="904"/>
      <c r="U704" s="904"/>
      <c r="W704" s="902"/>
      <c r="X704" s="902"/>
      <c r="Y704" s="904"/>
      <c r="Z704" s="902"/>
      <c r="AA704" s="911"/>
      <c r="AB704" s="904"/>
      <c r="AD704" s="904"/>
      <c r="AE704" s="904"/>
      <c r="AG704" s="902"/>
      <c r="AH704" s="902"/>
      <c r="AI704" s="904"/>
      <c r="AK704" s="902"/>
      <c r="AL704" s="904"/>
    </row>
    <row r="705" ht="20.25" customHeight="1">
      <c r="A705" s="895"/>
      <c r="B705" s="895"/>
      <c r="F705" s="904"/>
      <c r="G705" s="902"/>
      <c r="H705" s="904"/>
      <c r="L705" s="902"/>
      <c r="M705" s="902"/>
      <c r="N705" s="910"/>
      <c r="P705" s="904"/>
      <c r="R705" s="902"/>
      <c r="S705" s="902"/>
      <c r="T705" s="904"/>
      <c r="U705" s="904"/>
      <c r="W705" s="902"/>
      <c r="X705" s="902"/>
      <c r="Y705" s="904"/>
      <c r="Z705" s="902"/>
      <c r="AA705" s="911"/>
      <c r="AB705" s="904"/>
      <c r="AD705" s="904"/>
      <c r="AE705" s="904"/>
      <c r="AG705" s="902"/>
      <c r="AH705" s="902"/>
      <c r="AI705" s="904"/>
      <c r="AK705" s="902"/>
      <c r="AL705" s="904"/>
    </row>
    <row r="706" ht="20.25" customHeight="1">
      <c r="A706" s="895"/>
      <c r="B706" s="895"/>
      <c r="F706" s="904"/>
      <c r="G706" s="902"/>
      <c r="H706" s="904"/>
      <c r="L706" s="902"/>
      <c r="M706" s="902"/>
      <c r="N706" s="910"/>
      <c r="P706" s="904"/>
      <c r="R706" s="902"/>
      <c r="S706" s="902"/>
      <c r="T706" s="904"/>
      <c r="U706" s="904"/>
      <c r="W706" s="902"/>
      <c r="X706" s="902"/>
      <c r="Y706" s="904"/>
      <c r="Z706" s="902"/>
      <c r="AA706" s="911"/>
      <c r="AB706" s="904"/>
      <c r="AD706" s="904"/>
      <c r="AE706" s="904"/>
      <c r="AG706" s="902"/>
      <c r="AH706" s="902"/>
      <c r="AI706" s="904"/>
      <c r="AK706" s="902"/>
      <c r="AL706" s="904"/>
    </row>
    <row r="707" ht="20.25" customHeight="1">
      <c r="A707" s="895"/>
      <c r="B707" s="895"/>
      <c r="F707" s="904"/>
      <c r="G707" s="902"/>
      <c r="H707" s="904"/>
      <c r="L707" s="902"/>
      <c r="M707" s="902"/>
      <c r="N707" s="910"/>
      <c r="P707" s="904"/>
      <c r="R707" s="902"/>
      <c r="S707" s="902"/>
      <c r="T707" s="904"/>
      <c r="U707" s="904"/>
      <c r="W707" s="902"/>
      <c r="X707" s="902"/>
      <c r="Y707" s="904"/>
      <c r="Z707" s="902"/>
      <c r="AA707" s="911"/>
      <c r="AB707" s="904"/>
      <c r="AD707" s="904"/>
      <c r="AE707" s="904"/>
      <c r="AG707" s="902"/>
      <c r="AH707" s="902"/>
      <c r="AI707" s="904"/>
      <c r="AK707" s="902"/>
      <c r="AL707" s="904"/>
    </row>
    <row r="708" ht="20.25" customHeight="1">
      <c r="A708" s="895"/>
      <c r="B708" s="895"/>
      <c r="F708" s="904"/>
      <c r="G708" s="902"/>
      <c r="H708" s="904"/>
      <c r="L708" s="902"/>
      <c r="M708" s="902"/>
      <c r="N708" s="910"/>
      <c r="P708" s="904"/>
      <c r="R708" s="902"/>
      <c r="S708" s="902"/>
      <c r="T708" s="904"/>
      <c r="U708" s="904"/>
      <c r="W708" s="902"/>
      <c r="X708" s="902"/>
      <c r="Y708" s="904"/>
      <c r="Z708" s="902"/>
      <c r="AA708" s="911"/>
      <c r="AB708" s="904"/>
      <c r="AD708" s="904"/>
      <c r="AE708" s="904"/>
      <c r="AG708" s="902"/>
      <c r="AH708" s="902"/>
      <c r="AI708" s="904"/>
      <c r="AK708" s="902"/>
      <c r="AL708" s="904"/>
    </row>
    <row r="709" ht="20.25" customHeight="1">
      <c r="A709" s="895"/>
      <c r="B709" s="895"/>
      <c r="F709" s="904"/>
      <c r="G709" s="902"/>
      <c r="H709" s="904"/>
      <c r="L709" s="902"/>
      <c r="M709" s="902"/>
      <c r="N709" s="910"/>
      <c r="P709" s="904"/>
      <c r="R709" s="902"/>
      <c r="S709" s="902"/>
      <c r="T709" s="904"/>
      <c r="U709" s="904"/>
      <c r="W709" s="902"/>
      <c r="X709" s="902"/>
      <c r="Y709" s="904"/>
      <c r="Z709" s="902"/>
      <c r="AA709" s="911"/>
      <c r="AB709" s="904"/>
      <c r="AD709" s="904"/>
      <c r="AE709" s="904"/>
      <c r="AG709" s="902"/>
      <c r="AH709" s="902"/>
      <c r="AI709" s="904"/>
      <c r="AK709" s="902"/>
      <c r="AL709" s="904"/>
    </row>
    <row r="710" ht="20.25" customHeight="1">
      <c r="A710" s="895"/>
      <c r="B710" s="895"/>
      <c r="F710" s="904"/>
      <c r="G710" s="902"/>
      <c r="H710" s="904"/>
      <c r="L710" s="902"/>
      <c r="M710" s="902"/>
      <c r="N710" s="910"/>
      <c r="P710" s="904"/>
      <c r="R710" s="902"/>
      <c r="S710" s="902"/>
      <c r="T710" s="904"/>
      <c r="U710" s="904"/>
      <c r="W710" s="902"/>
      <c r="X710" s="902"/>
      <c r="Y710" s="904"/>
      <c r="Z710" s="902"/>
      <c r="AA710" s="911"/>
      <c r="AB710" s="904"/>
      <c r="AD710" s="904"/>
      <c r="AE710" s="904"/>
      <c r="AG710" s="902"/>
      <c r="AH710" s="902"/>
      <c r="AI710" s="904"/>
      <c r="AK710" s="902"/>
      <c r="AL710" s="904"/>
    </row>
    <row r="711" ht="20.25" customHeight="1">
      <c r="A711" s="895"/>
      <c r="B711" s="895"/>
      <c r="F711" s="904"/>
      <c r="G711" s="902"/>
      <c r="H711" s="904"/>
      <c r="L711" s="902"/>
      <c r="M711" s="902"/>
      <c r="N711" s="910"/>
      <c r="P711" s="904"/>
      <c r="R711" s="902"/>
      <c r="S711" s="902"/>
      <c r="T711" s="904"/>
      <c r="U711" s="904"/>
      <c r="W711" s="902"/>
      <c r="X711" s="902"/>
      <c r="Y711" s="904"/>
      <c r="Z711" s="902"/>
      <c r="AA711" s="911"/>
      <c r="AB711" s="904"/>
      <c r="AD711" s="904"/>
      <c r="AE711" s="904"/>
      <c r="AG711" s="902"/>
      <c r="AH711" s="902"/>
      <c r="AI711" s="904"/>
      <c r="AK711" s="902"/>
      <c r="AL711" s="904"/>
    </row>
    <row r="712" ht="20.25" customHeight="1">
      <c r="A712" s="895"/>
      <c r="B712" s="895"/>
      <c r="F712" s="904"/>
      <c r="G712" s="902"/>
      <c r="H712" s="904"/>
      <c r="L712" s="902"/>
      <c r="M712" s="902"/>
      <c r="N712" s="910"/>
      <c r="P712" s="904"/>
      <c r="R712" s="902"/>
      <c r="S712" s="902"/>
      <c r="T712" s="904"/>
      <c r="U712" s="904"/>
      <c r="W712" s="902"/>
      <c r="X712" s="902"/>
      <c r="Y712" s="904"/>
      <c r="Z712" s="902"/>
      <c r="AA712" s="911"/>
      <c r="AB712" s="904"/>
      <c r="AD712" s="904"/>
      <c r="AE712" s="904"/>
      <c r="AG712" s="902"/>
      <c r="AH712" s="902"/>
      <c r="AI712" s="904"/>
      <c r="AK712" s="902"/>
      <c r="AL712" s="904"/>
    </row>
    <row r="713" ht="20.25" customHeight="1">
      <c r="A713" s="895"/>
      <c r="B713" s="895"/>
      <c r="F713" s="904"/>
      <c r="G713" s="902"/>
      <c r="H713" s="904"/>
      <c r="L713" s="902"/>
      <c r="M713" s="902"/>
      <c r="N713" s="910"/>
      <c r="P713" s="904"/>
      <c r="R713" s="902"/>
      <c r="S713" s="902"/>
      <c r="T713" s="904"/>
      <c r="U713" s="904"/>
      <c r="W713" s="902"/>
      <c r="X713" s="902"/>
      <c r="Y713" s="904"/>
      <c r="Z713" s="902"/>
      <c r="AA713" s="911"/>
      <c r="AB713" s="904"/>
      <c r="AD713" s="904"/>
      <c r="AE713" s="904"/>
      <c r="AG713" s="902"/>
      <c r="AH713" s="902"/>
      <c r="AI713" s="904"/>
      <c r="AK713" s="902"/>
      <c r="AL713" s="904"/>
    </row>
    <row r="714" ht="20.25" customHeight="1">
      <c r="A714" s="895"/>
      <c r="B714" s="895"/>
      <c r="F714" s="904"/>
      <c r="G714" s="902"/>
      <c r="H714" s="904"/>
      <c r="L714" s="902"/>
      <c r="M714" s="902"/>
      <c r="N714" s="910"/>
      <c r="P714" s="904"/>
      <c r="R714" s="902"/>
      <c r="S714" s="902"/>
      <c r="T714" s="904"/>
      <c r="U714" s="904"/>
      <c r="W714" s="902"/>
      <c r="X714" s="902"/>
      <c r="Y714" s="904"/>
      <c r="Z714" s="902"/>
      <c r="AA714" s="911"/>
      <c r="AB714" s="904"/>
      <c r="AD714" s="904"/>
      <c r="AE714" s="904"/>
      <c r="AG714" s="902"/>
      <c r="AH714" s="902"/>
      <c r="AI714" s="904"/>
      <c r="AK714" s="902"/>
      <c r="AL714" s="904"/>
    </row>
    <row r="715" ht="20.25" customHeight="1">
      <c r="A715" s="895"/>
      <c r="B715" s="895"/>
      <c r="F715" s="904"/>
      <c r="G715" s="902"/>
      <c r="H715" s="904"/>
      <c r="L715" s="902"/>
      <c r="M715" s="902"/>
      <c r="N715" s="910"/>
      <c r="P715" s="904"/>
      <c r="R715" s="902"/>
      <c r="S715" s="902"/>
      <c r="T715" s="904"/>
      <c r="U715" s="904"/>
      <c r="W715" s="902"/>
      <c r="X715" s="902"/>
      <c r="Y715" s="904"/>
      <c r="Z715" s="902"/>
      <c r="AA715" s="911"/>
      <c r="AB715" s="904"/>
      <c r="AD715" s="904"/>
      <c r="AE715" s="904"/>
      <c r="AG715" s="902"/>
      <c r="AH715" s="902"/>
      <c r="AI715" s="904"/>
      <c r="AK715" s="902"/>
      <c r="AL715" s="904"/>
    </row>
    <row r="716" ht="20.25" customHeight="1">
      <c r="A716" s="895"/>
      <c r="B716" s="895"/>
      <c r="F716" s="904"/>
      <c r="G716" s="902"/>
      <c r="H716" s="904"/>
      <c r="L716" s="902"/>
      <c r="M716" s="902"/>
      <c r="N716" s="910"/>
      <c r="P716" s="904"/>
      <c r="R716" s="902"/>
      <c r="S716" s="902"/>
      <c r="T716" s="904"/>
      <c r="U716" s="904"/>
      <c r="W716" s="902"/>
      <c r="X716" s="902"/>
      <c r="Y716" s="904"/>
      <c r="Z716" s="902"/>
      <c r="AA716" s="911"/>
      <c r="AB716" s="904"/>
      <c r="AD716" s="904"/>
      <c r="AE716" s="904"/>
      <c r="AG716" s="902"/>
      <c r="AH716" s="902"/>
      <c r="AI716" s="904"/>
      <c r="AK716" s="902"/>
      <c r="AL716" s="904"/>
    </row>
    <row r="717" ht="20.25" customHeight="1">
      <c r="A717" s="895"/>
      <c r="B717" s="895"/>
      <c r="F717" s="904"/>
      <c r="G717" s="902"/>
      <c r="H717" s="904"/>
      <c r="L717" s="902"/>
      <c r="M717" s="902"/>
      <c r="N717" s="910"/>
      <c r="P717" s="904"/>
      <c r="R717" s="902"/>
      <c r="S717" s="902"/>
      <c r="T717" s="904"/>
      <c r="U717" s="904"/>
      <c r="W717" s="902"/>
      <c r="X717" s="902"/>
      <c r="Y717" s="904"/>
      <c r="Z717" s="902"/>
      <c r="AA717" s="911"/>
      <c r="AB717" s="904"/>
      <c r="AD717" s="904"/>
      <c r="AE717" s="904"/>
      <c r="AG717" s="902"/>
      <c r="AH717" s="902"/>
      <c r="AI717" s="904"/>
      <c r="AK717" s="902"/>
      <c r="AL717" s="904"/>
    </row>
    <row r="718" ht="20.25" customHeight="1">
      <c r="A718" s="895"/>
      <c r="B718" s="895"/>
      <c r="F718" s="904"/>
      <c r="G718" s="902"/>
      <c r="H718" s="904"/>
      <c r="L718" s="902"/>
      <c r="M718" s="902"/>
      <c r="N718" s="910"/>
      <c r="P718" s="904"/>
      <c r="R718" s="902"/>
      <c r="S718" s="902"/>
      <c r="T718" s="904"/>
      <c r="U718" s="904"/>
      <c r="W718" s="902"/>
      <c r="X718" s="902"/>
      <c r="Y718" s="904"/>
      <c r="Z718" s="902"/>
      <c r="AA718" s="911"/>
      <c r="AB718" s="904"/>
      <c r="AD718" s="904"/>
      <c r="AE718" s="904"/>
      <c r="AG718" s="902"/>
      <c r="AH718" s="902"/>
      <c r="AI718" s="904"/>
      <c r="AK718" s="902"/>
      <c r="AL718" s="904"/>
    </row>
    <row r="719" ht="20.25" customHeight="1">
      <c r="A719" s="895"/>
      <c r="B719" s="895"/>
      <c r="F719" s="904"/>
      <c r="G719" s="902"/>
      <c r="H719" s="904"/>
      <c r="L719" s="902"/>
      <c r="M719" s="902"/>
      <c r="N719" s="910"/>
      <c r="P719" s="904"/>
      <c r="R719" s="902"/>
      <c r="S719" s="902"/>
      <c r="T719" s="904"/>
      <c r="U719" s="904"/>
      <c r="W719" s="902"/>
      <c r="X719" s="902"/>
      <c r="Y719" s="904"/>
      <c r="Z719" s="902"/>
      <c r="AA719" s="911"/>
      <c r="AB719" s="904"/>
      <c r="AD719" s="904"/>
      <c r="AE719" s="904"/>
      <c r="AG719" s="902"/>
      <c r="AH719" s="902"/>
      <c r="AI719" s="904"/>
      <c r="AK719" s="902"/>
      <c r="AL719" s="904"/>
    </row>
    <row r="720" ht="20.25" customHeight="1">
      <c r="A720" s="895"/>
      <c r="B720" s="895"/>
      <c r="F720" s="904"/>
      <c r="G720" s="902"/>
      <c r="H720" s="904"/>
      <c r="L720" s="902"/>
      <c r="M720" s="902"/>
      <c r="N720" s="910"/>
      <c r="P720" s="904"/>
      <c r="R720" s="902"/>
      <c r="S720" s="902"/>
      <c r="T720" s="904"/>
      <c r="U720" s="904"/>
      <c r="W720" s="902"/>
      <c r="X720" s="902"/>
      <c r="Y720" s="904"/>
      <c r="Z720" s="902"/>
      <c r="AA720" s="911"/>
      <c r="AB720" s="904"/>
      <c r="AD720" s="904"/>
      <c r="AE720" s="904"/>
      <c r="AG720" s="902"/>
      <c r="AH720" s="902"/>
      <c r="AI720" s="904"/>
      <c r="AK720" s="902"/>
      <c r="AL720" s="904"/>
    </row>
    <row r="721" ht="20.25" customHeight="1">
      <c r="A721" s="895"/>
      <c r="B721" s="895"/>
      <c r="F721" s="904"/>
      <c r="G721" s="902"/>
      <c r="H721" s="904"/>
      <c r="L721" s="902"/>
      <c r="M721" s="902"/>
      <c r="N721" s="910"/>
      <c r="P721" s="904"/>
      <c r="R721" s="902"/>
      <c r="S721" s="902"/>
      <c r="T721" s="904"/>
      <c r="U721" s="904"/>
      <c r="W721" s="902"/>
      <c r="X721" s="902"/>
      <c r="Y721" s="904"/>
      <c r="Z721" s="902"/>
      <c r="AA721" s="911"/>
      <c r="AB721" s="904"/>
      <c r="AD721" s="904"/>
      <c r="AE721" s="904"/>
      <c r="AG721" s="902"/>
      <c r="AH721" s="902"/>
      <c r="AI721" s="904"/>
      <c r="AK721" s="902"/>
      <c r="AL721" s="904"/>
    </row>
    <row r="722" ht="20.25" customHeight="1">
      <c r="A722" s="895"/>
      <c r="B722" s="895"/>
      <c r="F722" s="904"/>
      <c r="G722" s="902"/>
      <c r="H722" s="904"/>
      <c r="L722" s="902"/>
      <c r="M722" s="902"/>
      <c r="N722" s="910"/>
      <c r="P722" s="904"/>
      <c r="R722" s="902"/>
      <c r="S722" s="902"/>
      <c r="T722" s="904"/>
      <c r="U722" s="904"/>
      <c r="W722" s="902"/>
      <c r="X722" s="902"/>
      <c r="Y722" s="904"/>
      <c r="Z722" s="902"/>
      <c r="AA722" s="911"/>
      <c r="AB722" s="904"/>
      <c r="AD722" s="904"/>
      <c r="AE722" s="904"/>
      <c r="AG722" s="902"/>
      <c r="AH722" s="902"/>
      <c r="AI722" s="904"/>
      <c r="AK722" s="902"/>
      <c r="AL722" s="904"/>
    </row>
    <row r="723" ht="20.25" customHeight="1">
      <c r="A723" s="895"/>
      <c r="B723" s="895"/>
      <c r="F723" s="904"/>
      <c r="G723" s="902"/>
      <c r="H723" s="904"/>
      <c r="L723" s="902"/>
      <c r="M723" s="902"/>
      <c r="N723" s="910"/>
      <c r="P723" s="904"/>
      <c r="R723" s="902"/>
      <c r="S723" s="902"/>
      <c r="T723" s="904"/>
      <c r="U723" s="904"/>
      <c r="W723" s="902"/>
      <c r="X723" s="902"/>
      <c r="Y723" s="904"/>
      <c r="Z723" s="902"/>
      <c r="AA723" s="911"/>
      <c r="AB723" s="904"/>
      <c r="AD723" s="904"/>
      <c r="AE723" s="904"/>
      <c r="AG723" s="902"/>
      <c r="AH723" s="902"/>
      <c r="AI723" s="904"/>
      <c r="AK723" s="902"/>
      <c r="AL723" s="904"/>
    </row>
    <row r="724" ht="20.25" customHeight="1">
      <c r="A724" s="895"/>
      <c r="B724" s="895"/>
      <c r="F724" s="904"/>
      <c r="G724" s="902"/>
      <c r="H724" s="904"/>
      <c r="L724" s="902"/>
      <c r="M724" s="902"/>
      <c r="N724" s="910"/>
      <c r="P724" s="904"/>
      <c r="R724" s="902"/>
      <c r="S724" s="902"/>
      <c r="T724" s="904"/>
      <c r="U724" s="904"/>
      <c r="W724" s="902"/>
      <c r="X724" s="902"/>
      <c r="Y724" s="904"/>
      <c r="Z724" s="902"/>
      <c r="AA724" s="911"/>
      <c r="AB724" s="904"/>
      <c r="AD724" s="904"/>
      <c r="AE724" s="904"/>
      <c r="AG724" s="902"/>
      <c r="AH724" s="902"/>
      <c r="AI724" s="904"/>
      <c r="AK724" s="902"/>
      <c r="AL724" s="904"/>
    </row>
    <row r="725" ht="20.25" customHeight="1">
      <c r="A725" s="895"/>
      <c r="B725" s="895"/>
      <c r="F725" s="904"/>
      <c r="G725" s="902"/>
      <c r="H725" s="904"/>
      <c r="L725" s="902"/>
      <c r="M725" s="902"/>
      <c r="N725" s="910"/>
      <c r="P725" s="904"/>
      <c r="R725" s="902"/>
      <c r="S725" s="902"/>
      <c r="T725" s="904"/>
      <c r="U725" s="904"/>
      <c r="W725" s="902"/>
      <c r="X725" s="902"/>
      <c r="Y725" s="904"/>
      <c r="Z725" s="902"/>
      <c r="AA725" s="911"/>
      <c r="AB725" s="904"/>
      <c r="AD725" s="904"/>
      <c r="AE725" s="904"/>
      <c r="AG725" s="902"/>
      <c r="AH725" s="902"/>
      <c r="AI725" s="904"/>
      <c r="AK725" s="902"/>
      <c r="AL725" s="904"/>
    </row>
    <row r="726" ht="20.25" customHeight="1">
      <c r="A726" s="895"/>
      <c r="B726" s="895"/>
      <c r="F726" s="904"/>
      <c r="G726" s="902"/>
      <c r="H726" s="904"/>
      <c r="L726" s="902"/>
      <c r="M726" s="902"/>
      <c r="N726" s="910"/>
      <c r="P726" s="904"/>
      <c r="R726" s="902"/>
      <c r="S726" s="902"/>
      <c r="T726" s="904"/>
      <c r="U726" s="904"/>
      <c r="W726" s="902"/>
      <c r="X726" s="902"/>
      <c r="Y726" s="904"/>
      <c r="Z726" s="902"/>
      <c r="AA726" s="911"/>
      <c r="AB726" s="904"/>
      <c r="AD726" s="904"/>
      <c r="AE726" s="904"/>
      <c r="AG726" s="902"/>
      <c r="AH726" s="902"/>
      <c r="AI726" s="904"/>
      <c r="AK726" s="902"/>
      <c r="AL726" s="904"/>
    </row>
    <row r="727" ht="20.25" customHeight="1">
      <c r="A727" s="895"/>
      <c r="B727" s="895"/>
      <c r="F727" s="904"/>
      <c r="G727" s="902"/>
      <c r="H727" s="904"/>
      <c r="L727" s="902"/>
      <c r="M727" s="902"/>
      <c r="N727" s="910"/>
      <c r="P727" s="904"/>
      <c r="R727" s="902"/>
      <c r="S727" s="902"/>
      <c r="T727" s="904"/>
      <c r="U727" s="904"/>
      <c r="W727" s="902"/>
      <c r="X727" s="902"/>
      <c r="Y727" s="904"/>
      <c r="Z727" s="902"/>
      <c r="AA727" s="911"/>
      <c r="AB727" s="904"/>
      <c r="AD727" s="904"/>
      <c r="AE727" s="904"/>
      <c r="AG727" s="902"/>
      <c r="AH727" s="902"/>
      <c r="AI727" s="904"/>
      <c r="AK727" s="902"/>
      <c r="AL727" s="904"/>
    </row>
    <row r="728" ht="20.25" customHeight="1">
      <c r="A728" s="895"/>
      <c r="B728" s="895"/>
      <c r="F728" s="904"/>
      <c r="G728" s="902"/>
      <c r="H728" s="904"/>
      <c r="L728" s="902"/>
      <c r="M728" s="902"/>
      <c r="N728" s="910"/>
      <c r="P728" s="904"/>
      <c r="R728" s="902"/>
      <c r="S728" s="902"/>
      <c r="T728" s="904"/>
      <c r="U728" s="904"/>
      <c r="W728" s="902"/>
      <c r="X728" s="902"/>
      <c r="Y728" s="904"/>
      <c r="Z728" s="902"/>
      <c r="AA728" s="911"/>
      <c r="AB728" s="904"/>
      <c r="AD728" s="904"/>
      <c r="AE728" s="904"/>
      <c r="AG728" s="902"/>
      <c r="AH728" s="902"/>
      <c r="AI728" s="904"/>
      <c r="AK728" s="902"/>
      <c r="AL728" s="904"/>
    </row>
    <row r="729" ht="20.25" customHeight="1">
      <c r="A729" s="895"/>
      <c r="B729" s="895"/>
      <c r="F729" s="904"/>
      <c r="G729" s="902"/>
      <c r="H729" s="904"/>
      <c r="L729" s="902"/>
      <c r="M729" s="902"/>
      <c r="N729" s="910"/>
      <c r="P729" s="904"/>
      <c r="R729" s="902"/>
      <c r="S729" s="902"/>
      <c r="T729" s="904"/>
      <c r="U729" s="904"/>
      <c r="W729" s="902"/>
      <c r="X729" s="902"/>
      <c r="Y729" s="904"/>
      <c r="Z729" s="902"/>
      <c r="AA729" s="911"/>
      <c r="AB729" s="904"/>
      <c r="AD729" s="904"/>
      <c r="AE729" s="904"/>
      <c r="AG729" s="902"/>
      <c r="AH729" s="902"/>
      <c r="AI729" s="904"/>
      <c r="AK729" s="902"/>
      <c r="AL729" s="904"/>
    </row>
    <row r="730" ht="20.25" customHeight="1">
      <c r="A730" s="895"/>
      <c r="B730" s="895"/>
      <c r="F730" s="904"/>
      <c r="G730" s="902"/>
      <c r="H730" s="904"/>
      <c r="L730" s="902"/>
      <c r="M730" s="902"/>
      <c r="N730" s="910"/>
      <c r="P730" s="904"/>
      <c r="R730" s="902"/>
      <c r="S730" s="902"/>
      <c r="T730" s="904"/>
      <c r="U730" s="904"/>
      <c r="W730" s="902"/>
      <c r="X730" s="902"/>
      <c r="Y730" s="904"/>
      <c r="Z730" s="902"/>
      <c r="AA730" s="911"/>
      <c r="AB730" s="904"/>
      <c r="AD730" s="904"/>
      <c r="AE730" s="904"/>
      <c r="AG730" s="902"/>
      <c r="AH730" s="902"/>
      <c r="AI730" s="904"/>
      <c r="AK730" s="902"/>
      <c r="AL730" s="904"/>
    </row>
    <row r="731" ht="20.25" customHeight="1">
      <c r="A731" s="895"/>
      <c r="B731" s="895"/>
      <c r="F731" s="904"/>
      <c r="G731" s="902"/>
      <c r="H731" s="904"/>
      <c r="L731" s="902"/>
      <c r="M731" s="902"/>
      <c r="N731" s="910"/>
      <c r="P731" s="904"/>
      <c r="R731" s="902"/>
      <c r="S731" s="902"/>
      <c r="T731" s="904"/>
      <c r="U731" s="904"/>
      <c r="W731" s="902"/>
      <c r="X731" s="902"/>
      <c r="Y731" s="904"/>
      <c r="Z731" s="902"/>
      <c r="AA731" s="911"/>
      <c r="AB731" s="904"/>
      <c r="AD731" s="904"/>
      <c r="AE731" s="904"/>
      <c r="AG731" s="902"/>
      <c r="AH731" s="902"/>
      <c r="AI731" s="904"/>
      <c r="AK731" s="902"/>
      <c r="AL731" s="904"/>
    </row>
    <row r="732" ht="20.25" customHeight="1">
      <c r="A732" s="895"/>
      <c r="B732" s="895"/>
      <c r="F732" s="904"/>
      <c r="G732" s="902"/>
      <c r="H732" s="904"/>
      <c r="L732" s="902"/>
      <c r="M732" s="902"/>
      <c r="N732" s="910"/>
      <c r="P732" s="904"/>
      <c r="R732" s="902"/>
      <c r="S732" s="902"/>
      <c r="T732" s="904"/>
      <c r="U732" s="904"/>
      <c r="W732" s="902"/>
      <c r="X732" s="902"/>
      <c r="Y732" s="904"/>
      <c r="Z732" s="902"/>
      <c r="AA732" s="911"/>
      <c r="AB732" s="904"/>
      <c r="AD732" s="904"/>
      <c r="AE732" s="904"/>
      <c r="AG732" s="902"/>
      <c r="AH732" s="902"/>
      <c r="AI732" s="904"/>
      <c r="AK732" s="902"/>
      <c r="AL732" s="904"/>
    </row>
    <row r="733" ht="20.25" customHeight="1">
      <c r="A733" s="895"/>
      <c r="B733" s="895"/>
      <c r="F733" s="904"/>
      <c r="G733" s="902"/>
      <c r="H733" s="904"/>
      <c r="L733" s="902"/>
      <c r="M733" s="902"/>
      <c r="N733" s="910"/>
      <c r="P733" s="904"/>
      <c r="R733" s="902"/>
      <c r="S733" s="902"/>
      <c r="T733" s="904"/>
      <c r="U733" s="904"/>
      <c r="W733" s="902"/>
      <c r="X733" s="902"/>
      <c r="Y733" s="904"/>
      <c r="Z733" s="902"/>
      <c r="AA733" s="911"/>
      <c r="AB733" s="904"/>
      <c r="AD733" s="904"/>
      <c r="AE733" s="904"/>
      <c r="AG733" s="902"/>
      <c r="AH733" s="902"/>
      <c r="AI733" s="904"/>
      <c r="AK733" s="902"/>
      <c r="AL733" s="904"/>
    </row>
    <row r="734" ht="20.25" customHeight="1">
      <c r="A734" s="895"/>
      <c r="B734" s="895"/>
      <c r="F734" s="904"/>
      <c r="G734" s="902"/>
      <c r="H734" s="904"/>
      <c r="L734" s="902"/>
      <c r="M734" s="902"/>
      <c r="N734" s="910"/>
      <c r="P734" s="904"/>
      <c r="R734" s="902"/>
      <c r="S734" s="902"/>
      <c r="T734" s="904"/>
      <c r="U734" s="904"/>
      <c r="W734" s="902"/>
      <c r="X734" s="902"/>
      <c r="Y734" s="904"/>
      <c r="Z734" s="902"/>
      <c r="AA734" s="911"/>
      <c r="AB734" s="904"/>
      <c r="AD734" s="904"/>
      <c r="AE734" s="904"/>
      <c r="AG734" s="902"/>
      <c r="AH734" s="902"/>
      <c r="AI734" s="904"/>
      <c r="AK734" s="902"/>
      <c r="AL734" s="904"/>
    </row>
    <row r="735" ht="20.25" customHeight="1">
      <c r="A735" s="895"/>
      <c r="B735" s="895"/>
      <c r="F735" s="904"/>
      <c r="G735" s="902"/>
      <c r="H735" s="904"/>
      <c r="L735" s="902"/>
      <c r="M735" s="902"/>
      <c r="N735" s="910"/>
      <c r="P735" s="904"/>
      <c r="R735" s="902"/>
      <c r="S735" s="902"/>
      <c r="T735" s="904"/>
      <c r="U735" s="904"/>
      <c r="W735" s="902"/>
      <c r="X735" s="902"/>
      <c r="Y735" s="904"/>
      <c r="Z735" s="902"/>
      <c r="AA735" s="911"/>
      <c r="AB735" s="904"/>
      <c r="AD735" s="904"/>
      <c r="AE735" s="904"/>
      <c r="AG735" s="902"/>
      <c r="AH735" s="902"/>
      <c r="AI735" s="904"/>
      <c r="AK735" s="902"/>
      <c r="AL735" s="904"/>
    </row>
    <row r="736" ht="20.25" customHeight="1">
      <c r="A736" s="895"/>
      <c r="B736" s="895"/>
      <c r="F736" s="904"/>
      <c r="G736" s="902"/>
      <c r="H736" s="904"/>
      <c r="L736" s="902"/>
      <c r="M736" s="902"/>
      <c r="N736" s="910"/>
      <c r="P736" s="904"/>
      <c r="R736" s="902"/>
      <c r="S736" s="902"/>
      <c r="T736" s="904"/>
      <c r="U736" s="904"/>
      <c r="W736" s="902"/>
      <c r="X736" s="902"/>
      <c r="Y736" s="904"/>
      <c r="Z736" s="902"/>
      <c r="AA736" s="911"/>
      <c r="AB736" s="904"/>
      <c r="AD736" s="904"/>
      <c r="AE736" s="904"/>
      <c r="AG736" s="902"/>
      <c r="AH736" s="902"/>
      <c r="AI736" s="904"/>
      <c r="AK736" s="902"/>
      <c r="AL736" s="904"/>
    </row>
    <row r="737" ht="20.25" customHeight="1">
      <c r="A737" s="895"/>
      <c r="B737" s="895"/>
      <c r="F737" s="904"/>
      <c r="G737" s="902"/>
      <c r="H737" s="904"/>
      <c r="L737" s="902"/>
      <c r="M737" s="902"/>
      <c r="N737" s="910"/>
      <c r="P737" s="904"/>
      <c r="R737" s="902"/>
      <c r="S737" s="902"/>
      <c r="T737" s="904"/>
      <c r="U737" s="904"/>
      <c r="W737" s="902"/>
      <c r="X737" s="902"/>
      <c r="Y737" s="904"/>
      <c r="Z737" s="902"/>
      <c r="AA737" s="911"/>
      <c r="AB737" s="904"/>
      <c r="AD737" s="904"/>
      <c r="AE737" s="904"/>
      <c r="AG737" s="902"/>
      <c r="AH737" s="902"/>
      <c r="AI737" s="904"/>
      <c r="AK737" s="902"/>
      <c r="AL737" s="904"/>
    </row>
    <row r="738" ht="20.25" customHeight="1">
      <c r="A738" s="895"/>
      <c r="B738" s="895"/>
      <c r="F738" s="904"/>
      <c r="G738" s="902"/>
      <c r="H738" s="904"/>
      <c r="L738" s="902"/>
      <c r="M738" s="902"/>
      <c r="N738" s="910"/>
      <c r="P738" s="904"/>
      <c r="R738" s="902"/>
      <c r="S738" s="902"/>
      <c r="T738" s="904"/>
      <c r="U738" s="904"/>
      <c r="W738" s="902"/>
      <c r="X738" s="902"/>
      <c r="Y738" s="904"/>
      <c r="Z738" s="902"/>
      <c r="AA738" s="911"/>
      <c r="AB738" s="904"/>
      <c r="AD738" s="904"/>
      <c r="AE738" s="904"/>
      <c r="AG738" s="902"/>
      <c r="AH738" s="902"/>
      <c r="AI738" s="904"/>
      <c r="AK738" s="902"/>
      <c r="AL738" s="904"/>
    </row>
    <row r="739" ht="20.25" customHeight="1">
      <c r="A739" s="895"/>
      <c r="B739" s="895"/>
      <c r="F739" s="904"/>
      <c r="G739" s="902"/>
      <c r="H739" s="904"/>
      <c r="L739" s="902"/>
      <c r="M739" s="902"/>
      <c r="N739" s="910"/>
      <c r="P739" s="904"/>
      <c r="R739" s="902"/>
      <c r="S739" s="902"/>
      <c r="T739" s="904"/>
      <c r="U739" s="904"/>
      <c r="W739" s="902"/>
      <c r="X739" s="902"/>
      <c r="Y739" s="904"/>
      <c r="Z739" s="902"/>
      <c r="AA739" s="911"/>
      <c r="AB739" s="904"/>
      <c r="AD739" s="904"/>
      <c r="AE739" s="904"/>
      <c r="AG739" s="902"/>
      <c r="AH739" s="902"/>
      <c r="AI739" s="904"/>
      <c r="AK739" s="902"/>
      <c r="AL739" s="904"/>
    </row>
    <row r="740" ht="20.25" customHeight="1">
      <c r="A740" s="895"/>
      <c r="B740" s="895"/>
      <c r="F740" s="904"/>
      <c r="G740" s="902"/>
      <c r="H740" s="904"/>
      <c r="L740" s="902"/>
      <c r="M740" s="902"/>
      <c r="N740" s="910"/>
      <c r="P740" s="904"/>
      <c r="R740" s="902"/>
      <c r="S740" s="902"/>
      <c r="T740" s="904"/>
      <c r="U740" s="904"/>
      <c r="W740" s="902"/>
      <c r="X740" s="902"/>
      <c r="Y740" s="904"/>
      <c r="Z740" s="902"/>
      <c r="AA740" s="911"/>
      <c r="AB740" s="904"/>
      <c r="AD740" s="904"/>
      <c r="AE740" s="904"/>
      <c r="AG740" s="902"/>
      <c r="AH740" s="902"/>
      <c r="AI740" s="904"/>
      <c r="AK740" s="902"/>
      <c r="AL740" s="904"/>
    </row>
    <row r="741" ht="20.25" customHeight="1">
      <c r="A741" s="895"/>
      <c r="B741" s="895"/>
      <c r="F741" s="904"/>
      <c r="G741" s="902"/>
      <c r="H741" s="904"/>
      <c r="L741" s="902"/>
      <c r="M741" s="902"/>
      <c r="N741" s="910"/>
      <c r="P741" s="904"/>
      <c r="R741" s="902"/>
      <c r="S741" s="902"/>
      <c r="T741" s="904"/>
      <c r="U741" s="904"/>
      <c r="W741" s="902"/>
      <c r="X741" s="902"/>
      <c r="Y741" s="904"/>
      <c r="Z741" s="902"/>
      <c r="AA741" s="911"/>
      <c r="AB741" s="904"/>
      <c r="AD741" s="904"/>
      <c r="AE741" s="904"/>
      <c r="AG741" s="902"/>
      <c r="AH741" s="902"/>
      <c r="AI741" s="904"/>
      <c r="AK741" s="902"/>
      <c r="AL741" s="904"/>
    </row>
    <row r="742" ht="20.25" customHeight="1">
      <c r="A742" s="895"/>
      <c r="B742" s="895"/>
      <c r="F742" s="904"/>
      <c r="G742" s="902"/>
      <c r="H742" s="904"/>
      <c r="L742" s="902"/>
      <c r="M742" s="902"/>
      <c r="N742" s="910"/>
      <c r="P742" s="904"/>
      <c r="R742" s="902"/>
      <c r="S742" s="902"/>
      <c r="T742" s="904"/>
      <c r="U742" s="904"/>
      <c r="W742" s="902"/>
      <c r="X742" s="902"/>
      <c r="Y742" s="904"/>
      <c r="Z742" s="902"/>
      <c r="AA742" s="911"/>
      <c r="AB742" s="904"/>
      <c r="AD742" s="904"/>
      <c r="AE742" s="904"/>
      <c r="AG742" s="902"/>
      <c r="AH742" s="902"/>
      <c r="AI742" s="904"/>
      <c r="AK742" s="902"/>
      <c r="AL742" s="904"/>
    </row>
    <row r="743" ht="20.25" customHeight="1">
      <c r="A743" s="895"/>
      <c r="B743" s="895"/>
      <c r="F743" s="904"/>
      <c r="G743" s="902"/>
      <c r="H743" s="904"/>
      <c r="L743" s="902"/>
      <c r="M743" s="902"/>
      <c r="N743" s="910"/>
      <c r="P743" s="904"/>
      <c r="R743" s="902"/>
      <c r="S743" s="902"/>
      <c r="T743" s="904"/>
      <c r="U743" s="904"/>
      <c r="W743" s="902"/>
      <c r="X743" s="902"/>
      <c r="Y743" s="904"/>
      <c r="Z743" s="902"/>
      <c r="AA743" s="911"/>
      <c r="AB743" s="904"/>
      <c r="AD743" s="904"/>
      <c r="AE743" s="904"/>
      <c r="AG743" s="902"/>
      <c r="AH743" s="902"/>
      <c r="AI743" s="904"/>
      <c r="AK743" s="902"/>
      <c r="AL743" s="904"/>
    </row>
    <row r="744" ht="20.25" customHeight="1">
      <c r="A744" s="895"/>
      <c r="B744" s="895"/>
      <c r="F744" s="904"/>
      <c r="G744" s="902"/>
      <c r="H744" s="904"/>
      <c r="L744" s="902"/>
      <c r="M744" s="902"/>
      <c r="N744" s="910"/>
      <c r="P744" s="904"/>
      <c r="R744" s="902"/>
      <c r="S744" s="902"/>
      <c r="T744" s="904"/>
      <c r="U744" s="904"/>
      <c r="W744" s="902"/>
      <c r="X744" s="902"/>
      <c r="Y744" s="904"/>
      <c r="Z744" s="902"/>
      <c r="AA744" s="911"/>
      <c r="AB744" s="904"/>
      <c r="AD744" s="904"/>
      <c r="AE744" s="904"/>
      <c r="AG744" s="902"/>
      <c r="AH744" s="902"/>
      <c r="AI744" s="904"/>
      <c r="AK744" s="902"/>
      <c r="AL744" s="904"/>
    </row>
    <row r="745" ht="20.25" customHeight="1">
      <c r="A745" s="895"/>
      <c r="B745" s="895"/>
      <c r="F745" s="904"/>
      <c r="G745" s="902"/>
      <c r="H745" s="904"/>
      <c r="L745" s="902"/>
      <c r="M745" s="902"/>
      <c r="N745" s="910"/>
      <c r="P745" s="904"/>
      <c r="R745" s="902"/>
      <c r="S745" s="902"/>
      <c r="T745" s="904"/>
      <c r="U745" s="904"/>
      <c r="W745" s="902"/>
      <c r="X745" s="902"/>
      <c r="Y745" s="904"/>
      <c r="Z745" s="902"/>
      <c r="AA745" s="911"/>
      <c r="AB745" s="904"/>
      <c r="AD745" s="904"/>
      <c r="AE745" s="904"/>
      <c r="AG745" s="902"/>
      <c r="AH745" s="902"/>
      <c r="AI745" s="904"/>
      <c r="AK745" s="902"/>
      <c r="AL745" s="904"/>
    </row>
    <row r="746" ht="20.25" customHeight="1">
      <c r="A746" s="895"/>
      <c r="B746" s="895"/>
      <c r="F746" s="904"/>
      <c r="G746" s="902"/>
      <c r="H746" s="904"/>
      <c r="L746" s="902"/>
      <c r="M746" s="902"/>
      <c r="N746" s="910"/>
      <c r="P746" s="904"/>
      <c r="R746" s="902"/>
      <c r="S746" s="902"/>
      <c r="T746" s="904"/>
      <c r="U746" s="904"/>
      <c r="W746" s="902"/>
      <c r="X746" s="902"/>
      <c r="Y746" s="904"/>
      <c r="Z746" s="902"/>
      <c r="AA746" s="911"/>
      <c r="AB746" s="904"/>
      <c r="AD746" s="904"/>
      <c r="AE746" s="904"/>
      <c r="AG746" s="902"/>
      <c r="AH746" s="902"/>
      <c r="AI746" s="904"/>
      <c r="AK746" s="902"/>
      <c r="AL746" s="904"/>
    </row>
    <row r="747" ht="20.25" customHeight="1">
      <c r="A747" s="895"/>
      <c r="B747" s="895"/>
      <c r="F747" s="904"/>
      <c r="G747" s="902"/>
      <c r="H747" s="904"/>
      <c r="L747" s="902"/>
      <c r="M747" s="902"/>
      <c r="N747" s="910"/>
      <c r="P747" s="904"/>
      <c r="R747" s="902"/>
      <c r="S747" s="902"/>
      <c r="T747" s="904"/>
      <c r="U747" s="904"/>
      <c r="W747" s="902"/>
      <c r="X747" s="902"/>
      <c r="Y747" s="904"/>
      <c r="Z747" s="902"/>
      <c r="AA747" s="911"/>
      <c r="AB747" s="904"/>
      <c r="AD747" s="904"/>
      <c r="AE747" s="904"/>
      <c r="AG747" s="902"/>
      <c r="AH747" s="902"/>
      <c r="AI747" s="904"/>
      <c r="AK747" s="902"/>
      <c r="AL747" s="904"/>
    </row>
    <row r="748" ht="20.25" customHeight="1">
      <c r="A748" s="895"/>
      <c r="B748" s="895"/>
      <c r="F748" s="904"/>
      <c r="G748" s="902"/>
      <c r="H748" s="904"/>
      <c r="L748" s="902"/>
      <c r="M748" s="902"/>
      <c r="N748" s="910"/>
      <c r="P748" s="904"/>
      <c r="R748" s="902"/>
      <c r="S748" s="902"/>
      <c r="T748" s="904"/>
      <c r="U748" s="904"/>
      <c r="W748" s="902"/>
      <c r="X748" s="902"/>
      <c r="Y748" s="904"/>
      <c r="Z748" s="902"/>
      <c r="AA748" s="911"/>
      <c r="AB748" s="904"/>
      <c r="AD748" s="904"/>
      <c r="AE748" s="904"/>
      <c r="AG748" s="902"/>
      <c r="AH748" s="902"/>
      <c r="AI748" s="904"/>
      <c r="AK748" s="902"/>
      <c r="AL748" s="904"/>
    </row>
    <row r="749" ht="20.25" customHeight="1">
      <c r="A749" s="895"/>
      <c r="B749" s="895"/>
      <c r="F749" s="904"/>
      <c r="G749" s="902"/>
      <c r="H749" s="904"/>
      <c r="L749" s="902"/>
      <c r="M749" s="902"/>
      <c r="N749" s="910"/>
      <c r="P749" s="904"/>
      <c r="R749" s="902"/>
      <c r="S749" s="902"/>
      <c r="T749" s="904"/>
      <c r="U749" s="904"/>
      <c r="W749" s="902"/>
      <c r="X749" s="902"/>
      <c r="Y749" s="904"/>
      <c r="Z749" s="902"/>
      <c r="AA749" s="911"/>
      <c r="AB749" s="904"/>
      <c r="AD749" s="904"/>
      <c r="AE749" s="904"/>
      <c r="AG749" s="902"/>
      <c r="AH749" s="902"/>
      <c r="AI749" s="904"/>
      <c r="AK749" s="902"/>
      <c r="AL749" s="904"/>
    </row>
    <row r="750" ht="20.25" customHeight="1">
      <c r="A750" s="895"/>
      <c r="B750" s="895"/>
      <c r="F750" s="904"/>
      <c r="G750" s="902"/>
      <c r="H750" s="904"/>
      <c r="L750" s="902"/>
      <c r="M750" s="902"/>
      <c r="N750" s="910"/>
      <c r="P750" s="904"/>
      <c r="R750" s="902"/>
      <c r="S750" s="902"/>
      <c r="T750" s="904"/>
      <c r="U750" s="904"/>
      <c r="W750" s="902"/>
      <c r="X750" s="902"/>
      <c r="Y750" s="904"/>
      <c r="Z750" s="902"/>
      <c r="AA750" s="911"/>
      <c r="AB750" s="904"/>
      <c r="AD750" s="904"/>
      <c r="AE750" s="904"/>
      <c r="AG750" s="902"/>
      <c r="AH750" s="902"/>
      <c r="AI750" s="904"/>
      <c r="AK750" s="902"/>
      <c r="AL750" s="904"/>
    </row>
    <row r="751" ht="20.25" customHeight="1">
      <c r="A751" s="895"/>
      <c r="B751" s="895"/>
      <c r="F751" s="904"/>
      <c r="G751" s="902"/>
      <c r="H751" s="904"/>
      <c r="L751" s="902"/>
      <c r="M751" s="902"/>
      <c r="N751" s="910"/>
      <c r="P751" s="904"/>
      <c r="R751" s="902"/>
      <c r="S751" s="902"/>
      <c r="T751" s="904"/>
      <c r="U751" s="904"/>
      <c r="W751" s="902"/>
      <c r="X751" s="902"/>
      <c r="Y751" s="904"/>
      <c r="Z751" s="902"/>
      <c r="AA751" s="911"/>
      <c r="AB751" s="904"/>
      <c r="AD751" s="904"/>
      <c r="AE751" s="904"/>
      <c r="AG751" s="902"/>
      <c r="AH751" s="902"/>
      <c r="AI751" s="904"/>
      <c r="AK751" s="902"/>
      <c r="AL751" s="904"/>
    </row>
    <row r="752" ht="20.25" customHeight="1">
      <c r="A752" s="895"/>
      <c r="B752" s="895"/>
      <c r="F752" s="904"/>
      <c r="G752" s="902"/>
      <c r="H752" s="904"/>
      <c r="L752" s="902"/>
      <c r="M752" s="902"/>
      <c r="N752" s="910"/>
      <c r="P752" s="904"/>
      <c r="R752" s="902"/>
      <c r="S752" s="902"/>
      <c r="T752" s="904"/>
      <c r="U752" s="904"/>
      <c r="W752" s="902"/>
      <c r="X752" s="902"/>
      <c r="Y752" s="904"/>
      <c r="Z752" s="902"/>
      <c r="AA752" s="911"/>
      <c r="AB752" s="904"/>
      <c r="AD752" s="904"/>
      <c r="AE752" s="904"/>
      <c r="AG752" s="902"/>
      <c r="AH752" s="902"/>
      <c r="AI752" s="904"/>
      <c r="AK752" s="902"/>
      <c r="AL752" s="904"/>
    </row>
    <row r="753" ht="20.25" customHeight="1">
      <c r="A753" s="895"/>
      <c r="B753" s="895"/>
      <c r="F753" s="904"/>
      <c r="G753" s="902"/>
      <c r="H753" s="904"/>
      <c r="L753" s="902"/>
      <c r="M753" s="902"/>
      <c r="N753" s="910"/>
      <c r="P753" s="904"/>
      <c r="R753" s="902"/>
      <c r="S753" s="902"/>
      <c r="T753" s="904"/>
      <c r="U753" s="904"/>
      <c r="W753" s="902"/>
      <c r="X753" s="902"/>
      <c r="Y753" s="904"/>
      <c r="Z753" s="902"/>
      <c r="AA753" s="911"/>
      <c r="AB753" s="904"/>
      <c r="AD753" s="904"/>
      <c r="AE753" s="904"/>
      <c r="AG753" s="902"/>
      <c r="AH753" s="902"/>
      <c r="AI753" s="904"/>
      <c r="AK753" s="902"/>
      <c r="AL753" s="904"/>
    </row>
    <row r="754" ht="20.25" customHeight="1">
      <c r="A754" s="895"/>
      <c r="B754" s="895"/>
      <c r="F754" s="904"/>
      <c r="G754" s="902"/>
      <c r="H754" s="904"/>
      <c r="L754" s="902"/>
      <c r="M754" s="902"/>
      <c r="N754" s="910"/>
      <c r="P754" s="904"/>
      <c r="R754" s="902"/>
      <c r="S754" s="902"/>
      <c r="T754" s="904"/>
      <c r="U754" s="904"/>
      <c r="W754" s="902"/>
      <c r="X754" s="902"/>
      <c r="Y754" s="904"/>
      <c r="Z754" s="902"/>
      <c r="AA754" s="911"/>
      <c r="AB754" s="904"/>
      <c r="AD754" s="904"/>
      <c r="AE754" s="904"/>
      <c r="AG754" s="902"/>
      <c r="AH754" s="902"/>
      <c r="AI754" s="904"/>
      <c r="AK754" s="902"/>
      <c r="AL754" s="904"/>
    </row>
    <row r="755" ht="20.25" customHeight="1">
      <c r="A755" s="895"/>
      <c r="B755" s="895"/>
      <c r="F755" s="904"/>
      <c r="G755" s="902"/>
      <c r="H755" s="904"/>
      <c r="L755" s="902"/>
      <c r="M755" s="902"/>
      <c r="N755" s="910"/>
      <c r="P755" s="904"/>
      <c r="R755" s="902"/>
      <c r="S755" s="902"/>
      <c r="T755" s="904"/>
      <c r="U755" s="904"/>
      <c r="W755" s="902"/>
      <c r="X755" s="902"/>
      <c r="Y755" s="904"/>
      <c r="Z755" s="902"/>
      <c r="AA755" s="911"/>
      <c r="AB755" s="904"/>
      <c r="AD755" s="904"/>
      <c r="AE755" s="904"/>
      <c r="AG755" s="902"/>
      <c r="AH755" s="902"/>
      <c r="AI755" s="904"/>
      <c r="AK755" s="902"/>
      <c r="AL755" s="904"/>
    </row>
    <row r="756" ht="20.25" customHeight="1">
      <c r="A756" s="895"/>
      <c r="B756" s="895"/>
      <c r="F756" s="904"/>
      <c r="G756" s="902"/>
      <c r="H756" s="904"/>
      <c r="L756" s="902"/>
      <c r="M756" s="902"/>
      <c r="N756" s="910"/>
      <c r="P756" s="904"/>
      <c r="R756" s="902"/>
      <c r="S756" s="902"/>
      <c r="T756" s="904"/>
      <c r="U756" s="904"/>
      <c r="W756" s="902"/>
      <c r="X756" s="902"/>
      <c r="Y756" s="904"/>
      <c r="Z756" s="902"/>
      <c r="AA756" s="911"/>
      <c r="AB756" s="904"/>
      <c r="AD756" s="904"/>
      <c r="AE756" s="904"/>
      <c r="AG756" s="902"/>
      <c r="AH756" s="902"/>
      <c r="AI756" s="904"/>
      <c r="AK756" s="902"/>
      <c r="AL756" s="904"/>
    </row>
    <row r="757" ht="20.25" customHeight="1">
      <c r="A757" s="895"/>
      <c r="B757" s="895"/>
      <c r="F757" s="904"/>
      <c r="G757" s="902"/>
      <c r="H757" s="904"/>
      <c r="L757" s="902"/>
      <c r="M757" s="902"/>
      <c r="N757" s="910"/>
      <c r="P757" s="904"/>
      <c r="R757" s="902"/>
      <c r="S757" s="902"/>
      <c r="T757" s="904"/>
      <c r="U757" s="904"/>
      <c r="W757" s="902"/>
      <c r="X757" s="902"/>
      <c r="Y757" s="904"/>
      <c r="Z757" s="902"/>
      <c r="AA757" s="911"/>
      <c r="AB757" s="904"/>
      <c r="AD757" s="904"/>
      <c r="AE757" s="904"/>
      <c r="AG757" s="902"/>
      <c r="AH757" s="902"/>
      <c r="AI757" s="904"/>
      <c r="AK757" s="902"/>
      <c r="AL757" s="904"/>
    </row>
    <row r="758" ht="20.25" customHeight="1">
      <c r="A758" s="895"/>
      <c r="B758" s="895"/>
      <c r="F758" s="904"/>
      <c r="G758" s="902"/>
      <c r="H758" s="904"/>
      <c r="L758" s="902"/>
      <c r="M758" s="902"/>
      <c r="N758" s="910"/>
      <c r="P758" s="904"/>
      <c r="R758" s="902"/>
      <c r="S758" s="902"/>
      <c r="T758" s="904"/>
      <c r="U758" s="904"/>
      <c r="W758" s="902"/>
      <c r="X758" s="902"/>
      <c r="Y758" s="904"/>
      <c r="Z758" s="902"/>
      <c r="AA758" s="911"/>
      <c r="AB758" s="904"/>
      <c r="AD758" s="904"/>
      <c r="AE758" s="904"/>
      <c r="AG758" s="902"/>
      <c r="AH758" s="902"/>
      <c r="AI758" s="904"/>
      <c r="AK758" s="902"/>
      <c r="AL758" s="904"/>
    </row>
    <row r="759" ht="20.25" customHeight="1">
      <c r="A759" s="895"/>
      <c r="B759" s="895"/>
      <c r="F759" s="904"/>
      <c r="G759" s="902"/>
      <c r="H759" s="904"/>
      <c r="L759" s="902"/>
      <c r="M759" s="902"/>
      <c r="N759" s="910"/>
      <c r="P759" s="904"/>
      <c r="R759" s="902"/>
      <c r="S759" s="902"/>
      <c r="T759" s="904"/>
      <c r="U759" s="904"/>
      <c r="W759" s="902"/>
      <c r="X759" s="902"/>
      <c r="Y759" s="904"/>
      <c r="Z759" s="902"/>
      <c r="AA759" s="911"/>
      <c r="AB759" s="904"/>
      <c r="AD759" s="904"/>
      <c r="AE759" s="904"/>
      <c r="AG759" s="902"/>
      <c r="AH759" s="902"/>
      <c r="AI759" s="904"/>
      <c r="AK759" s="902"/>
      <c r="AL759" s="904"/>
    </row>
    <row r="760" ht="20.25" customHeight="1">
      <c r="A760" s="895"/>
      <c r="B760" s="895"/>
      <c r="F760" s="904"/>
      <c r="G760" s="902"/>
      <c r="H760" s="904"/>
      <c r="L760" s="902"/>
      <c r="M760" s="902"/>
      <c r="N760" s="910"/>
      <c r="P760" s="904"/>
      <c r="R760" s="902"/>
      <c r="S760" s="902"/>
      <c r="T760" s="904"/>
      <c r="U760" s="904"/>
      <c r="W760" s="902"/>
      <c r="X760" s="902"/>
      <c r="Y760" s="904"/>
      <c r="Z760" s="902"/>
      <c r="AA760" s="911"/>
      <c r="AB760" s="904"/>
      <c r="AD760" s="904"/>
      <c r="AE760" s="904"/>
      <c r="AG760" s="902"/>
      <c r="AH760" s="902"/>
      <c r="AI760" s="904"/>
      <c r="AK760" s="902"/>
      <c r="AL760" s="904"/>
    </row>
    <row r="761" ht="20.25" customHeight="1">
      <c r="A761" s="895"/>
      <c r="B761" s="895"/>
      <c r="F761" s="904"/>
      <c r="G761" s="902"/>
      <c r="H761" s="904"/>
      <c r="L761" s="902"/>
      <c r="M761" s="902"/>
      <c r="N761" s="910"/>
      <c r="P761" s="904"/>
      <c r="R761" s="902"/>
      <c r="S761" s="902"/>
      <c r="T761" s="904"/>
      <c r="U761" s="904"/>
      <c r="W761" s="902"/>
      <c r="X761" s="902"/>
      <c r="Y761" s="904"/>
      <c r="Z761" s="902"/>
      <c r="AA761" s="911"/>
      <c r="AB761" s="904"/>
      <c r="AD761" s="904"/>
      <c r="AE761" s="904"/>
      <c r="AG761" s="902"/>
      <c r="AH761" s="902"/>
      <c r="AI761" s="904"/>
      <c r="AK761" s="902"/>
      <c r="AL761" s="904"/>
    </row>
    <row r="762" ht="20.25" customHeight="1">
      <c r="A762" s="895"/>
      <c r="B762" s="895"/>
      <c r="F762" s="904"/>
      <c r="G762" s="902"/>
      <c r="H762" s="904"/>
      <c r="L762" s="902"/>
      <c r="M762" s="902"/>
      <c r="N762" s="910"/>
      <c r="P762" s="904"/>
      <c r="R762" s="902"/>
      <c r="S762" s="902"/>
      <c r="T762" s="904"/>
      <c r="U762" s="904"/>
      <c r="W762" s="902"/>
      <c r="X762" s="902"/>
      <c r="Y762" s="904"/>
      <c r="Z762" s="902"/>
      <c r="AA762" s="911"/>
      <c r="AB762" s="904"/>
      <c r="AD762" s="904"/>
      <c r="AE762" s="904"/>
      <c r="AG762" s="902"/>
      <c r="AH762" s="902"/>
      <c r="AI762" s="904"/>
      <c r="AK762" s="902"/>
      <c r="AL762" s="904"/>
    </row>
    <row r="763" ht="20.25" customHeight="1">
      <c r="A763" s="895"/>
      <c r="B763" s="895"/>
      <c r="F763" s="904"/>
      <c r="G763" s="902"/>
      <c r="H763" s="904"/>
      <c r="L763" s="902"/>
      <c r="M763" s="902"/>
      <c r="N763" s="910"/>
      <c r="P763" s="904"/>
      <c r="R763" s="902"/>
      <c r="S763" s="902"/>
      <c r="T763" s="904"/>
      <c r="U763" s="904"/>
      <c r="W763" s="902"/>
      <c r="X763" s="902"/>
      <c r="Y763" s="904"/>
      <c r="Z763" s="902"/>
      <c r="AA763" s="911"/>
      <c r="AB763" s="904"/>
      <c r="AD763" s="904"/>
      <c r="AE763" s="904"/>
      <c r="AG763" s="902"/>
      <c r="AH763" s="902"/>
      <c r="AI763" s="904"/>
      <c r="AK763" s="902"/>
      <c r="AL763" s="904"/>
    </row>
    <row r="764" ht="20.25" customHeight="1">
      <c r="A764" s="895"/>
      <c r="B764" s="895"/>
      <c r="F764" s="904"/>
      <c r="G764" s="902"/>
      <c r="H764" s="904"/>
      <c r="L764" s="902"/>
      <c r="M764" s="902"/>
      <c r="N764" s="910"/>
      <c r="P764" s="904"/>
      <c r="R764" s="902"/>
      <c r="S764" s="902"/>
      <c r="T764" s="904"/>
      <c r="U764" s="904"/>
      <c r="W764" s="902"/>
      <c r="X764" s="902"/>
      <c r="Y764" s="904"/>
      <c r="Z764" s="902"/>
      <c r="AA764" s="911"/>
      <c r="AB764" s="904"/>
      <c r="AD764" s="904"/>
      <c r="AE764" s="904"/>
      <c r="AG764" s="902"/>
      <c r="AH764" s="902"/>
      <c r="AI764" s="904"/>
      <c r="AK764" s="902"/>
      <c r="AL764" s="904"/>
    </row>
    <row r="765" ht="20.25" customHeight="1">
      <c r="A765" s="895"/>
      <c r="B765" s="895"/>
      <c r="F765" s="904"/>
      <c r="G765" s="902"/>
      <c r="H765" s="904"/>
      <c r="L765" s="902"/>
      <c r="M765" s="902"/>
      <c r="N765" s="910"/>
      <c r="P765" s="904"/>
      <c r="R765" s="902"/>
      <c r="S765" s="902"/>
      <c r="T765" s="904"/>
      <c r="U765" s="904"/>
      <c r="W765" s="902"/>
      <c r="X765" s="902"/>
      <c r="Y765" s="904"/>
      <c r="Z765" s="902"/>
      <c r="AA765" s="911"/>
      <c r="AB765" s="904"/>
      <c r="AD765" s="904"/>
      <c r="AE765" s="904"/>
      <c r="AG765" s="902"/>
      <c r="AH765" s="902"/>
      <c r="AI765" s="904"/>
      <c r="AK765" s="902"/>
      <c r="AL765" s="904"/>
    </row>
    <row r="766" ht="20.25" customHeight="1">
      <c r="A766" s="895"/>
      <c r="B766" s="895"/>
      <c r="F766" s="904"/>
      <c r="G766" s="902"/>
      <c r="H766" s="904"/>
      <c r="L766" s="902"/>
      <c r="M766" s="902"/>
      <c r="N766" s="910"/>
      <c r="P766" s="904"/>
      <c r="R766" s="902"/>
      <c r="S766" s="902"/>
      <c r="T766" s="904"/>
      <c r="U766" s="904"/>
      <c r="W766" s="902"/>
      <c r="X766" s="902"/>
      <c r="Y766" s="904"/>
      <c r="Z766" s="902"/>
      <c r="AA766" s="911"/>
      <c r="AB766" s="904"/>
      <c r="AD766" s="904"/>
      <c r="AE766" s="904"/>
      <c r="AG766" s="902"/>
      <c r="AH766" s="902"/>
      <c r="AI766" s="904"/>
      <c r="AK766" s="902"/>
      <c r="AL766" s="904"/>
    </row>
    <row r="767" ht="20.25" customHeight="1">
      <c r="A767" s="895"/>
      <c r="B767" s="895"/>
      <c r="F767" s="904"/>
      <c r="G767" s="902"/>
      <c r="H767" s="904"/>
      <c r="L767" s="902"/>
      <c r="M767" s="902"/>
      <c r="N767" s="910"/>
      <c r="P767" s="904"/>
      <c r="R767" s="902"/>
      <c r="S767" s="902"/>
      <c r="T767" s="904"/>
      <c r="U767" s="904"/>
      <c r="W767" s="902"/>
      <c r="X767" s="902"/>
      <c r="Y767" s="904"/>
      <c r="Z767" s="902"/>
      <c r="AA767" s="911"/>
      <c r="AB767" s="904"/>
      <c r="AD767" s="904"/>
      <c r="AE767" s="904"/>
      <c r="AG767" s="902"/>
      <c r="AH767" s="902"/>
      <c r="AI767" s="904"/>
      <c r="AK767" s="902"/>
      <c r="AL767" s="904"/>
    </row>
    <row r="768" ht="20.25" customHeight="1">
      <c r="A768" s="895"/>
      <c r="B768" s="895"/>
      <c r="F768" s="904"/>
      <c r="G768" s="902"/>
      <c r="H768" s="904"/>
      <c r="L768" s="902"/>
      <c r="M768" s="902"/>
      <c r="N768" s="910"/>
      <c r="P768" s="904"/>
      <c r="R768" s="902"/>
      <c r="S768" s="902"/>
      <c r="T768" s="904"/>
      <c r="U768" s="904"/>
      <c r="W768" s="902"/>
      <c r="X768" s="902"/>
      <c r="Y768" s="904"/>
      <c r="Z768" s="902"/>
      <c r="AA768" s="911"/>
      <c r="AB768" s="904"/>
      <c r="AD768" s="904"/>
      <c r="AE768" s="904"/>
      <c r="AG768" s="902"/>
      <c r="AH768" s="902"/>
      <c r="AI768" s="904"/>
      <c r="AK768" s="902"/>
      <c r="AL768" s="904"/>
    </row>
    <row r="769" ht="20.25" customHeight="1">
      <c r="A769" s="895"/>
      <c r="B769" s="895"/>
      <c r="F769" s="904"/>
      <c r="G769" s="902"/>
      <c r="H769" s="904"/>
      <c r="L769" s="902"/>
      <c r="M769" s="902"/>
      <c r="N769" s="910"/>
      <c r="P769" s="904"/>
      <c r="R769" s="902"/>
      <c r="S769" s="902"/>
      <c r="T769" s="904"/>
      <c r="U769" s="904"/>
      <c r="W769" s="902"/>
      <c r="X769" s="902"/>
      <c r="Y769" s="904"/>
      <c r="Z769" s="902"/>
      <c r="AA769" s="911"/>
      <c r="AB769" s="904"/>
      <c r="AD769" s="904"/>
      <c r="AE769" s="904"/>
      <c r="AG769" s="902"/>
      <c r="AH769" s="902"/>
      <c r="AI769" s="904"/>
      <c r="AK769" s="902"/>
      <c r="AL769" s="904"/>
    </row>
    <row r="770" ht="20.25" customHeight="1">
      <c r="A770" s="895"/>
      <c r="B770" s="895"/>
      <c r="F770" s="904"/>
      <c r="G770" s="902"/>
      <c r="H770" s="904"/>
      <c r="L770" s="902"/>
      <c r="M770" s="902"/>
      <c r="N770" s="910"/>
      <c r="P770" s="904"/>
      <c r="R770" s="902"/>
      <c r="S770" s="902"/>
      <c r="T770" s="904"/>
      <c r="U770" s="904"/>
      <c r="W770" s="902"/>
      <c r="X770" s="902"/>
      <c r="Y770" s="904"/>
      <c r="Z770" s="902"/>
      <c r="AA770" s="911"/>
      <c r="AB770" s="904"/>
      <c r="AD770" s="904"/>
      <c r="AE770" s="904"/>
      <c r="AG770" s="902"/>
      <c r="AH770" s="902"/>
      <c r="AI770" s="904"/>
      <c r="AK770" s="902"/>
      <c r="AL770" s="904"/>
    </row>
    <row r="771" ht="20.25" customHeight="1">
      <c r="A771" s="895"/>
      <c r="B771" s="895"/>
      <c r="F771" s="904"/>
      <c r="G771" s="902"/>
      <c r="H771" s="904"/>
      <c r="L771" s="902"/>
      <c r="M771" s="902"/>
      <c r="N771" s="910"/>
      <c r="P771" s="904"/>
      <c r="R771" s="902"/>
      <c r="S771" s="902"/>
      <c r="T771" s="904"/>
      <c r="U771" s="904"/>
      <c r="W771" s="902"/>
      <c r="X771" s="902"/>
      <c r="Y771" s="904"/>
      <c r="Z771" s="902"/>
      <c r="AA771" s="911"/>
      <c r="AB771" s="904"/>
      <c r="AD771" s="904"/>
      <c r="AE771" s="904"/>
      <c r="AG771" s="902"/>
      <c r="AH771" s="902"/>
      <c r="AI771" s="904"/>
      <c r="AK771" s="902"/>
      <c r="AL771" s="904"/>
    </row>
    <row r="772" ht="20.25" customHeight="1">
      <c r="A772" s="895"/>
      <c r="B772" s="895"/>
      <c r="F772" s="904"/>
      <c r="G772" s="902"/>
      <c r="H772" s="904"/>
      <c r="L772" s="902"/>
      <c r="M772" s="902"/>
      <c r="N772" s="910"/>
      <c r="P772" s="904"/>
      <c r="R772" s="902"/>
      <c r="S772" s="902"/>
      <c r="T772" s="904"/>
      <c r="U772" s="904"/>
      <c r="W772" s="902"/>
      <c r="X772" s="902"/>
      <c r="Y772" s="904"/>
      <c r="Z772" s="902"/>
      <c r="AA772" s="911"/>
      <c r="AB772" s="904"/>
      <c r="AD772" s="904"/>
      <c r="AE772" s="904"/>
      <c r="AG772" s="902"/>
      <c r="AH772" s="902"/>
      <c r="AI772" s="904"/>
      <c r="AK772" s="902"/>
      <c r="AL772" s="904"/>
    </row>
    <row r="773" ht="20.25" customHeight="1">
      <c r="A773" s="895"/>
      <c r="B773" s="895"/>
      <c r="F773" s="904"/>
      <c r="G773" s="902"/>
      <c r="H773" s="904"/>
      <c r="L773" s="902"/>
      <c r="M773" s="902"/>
      <c r="N773" s="910"/>
      <c r="P773" s="904"/>
      <c r="R773" s="902"/>
      <c r="S773" s="902"/>
      <c r="T773" s="904"/>
      <c r="U773" s="904"/>
      <c r="W773" s="902"/>
      <c r="X773" s="902"/>
      <c r="Y773" s="904"/>
      <c r="Z773" s="902"/>
      <c r="AA773" s="911"/>
      <c r="AB773" s="904"/>
      <c r="AD773" s="904"/>
      <c r="AE773" s="904"/>
      <c r="AG773" s="902"/>
      <c r="AH773" s="902"/>
      <c r="AI773" s="904"/>
      <c r="AK773" s="902"/>
      <c r="AL773" s="904"/>
    </row>
    <row r="774" ht="20.25" customHeight="1">
      <c r="A774" s="895"/>
      <c r="B774" s="895"/>
      <c r="F774" s="904"/>
      <c r="G774" s="902"/>
      <c r="H774" s="904"/>
      <c r="L774" s="902"/>
      <c r="M774" s="902"/>
      <c r="N774" s="910"/>
      <c r="P774" s="904"/>
      <c r="R774" s="902"/>
      <c r="S774" s="902"/>
      <c r="T774" s="904"/>
      <c r="U774" s="904"/>
      <c r="W774" s="902"/>
      <c r="X774" s="902"/>
      <c r="Y774" s="904"/>
      <c r="Z774" s="902"/>
      <c r="AA774" s="911"/>
      <c r="AB774" s="904"/>
      <c r="AD774" s="904"/>
      <c r="AE774" s="904"/>
      <c r="AG774" s="902"/>
      <c r="AH774" s="902"/>
      <c r="AI774" s="904"/>
      <c r="AK774" s="902"/>
      <c r="AL774" s="904"/>
    </row>
    <row r="775" ht="20.25" customHeight="1">
      <c r="A775" s="895"/>
      <c r="B775" s="895"/>
      <c r="F775" s="904"/>
      <c r="G775" s="902"/>
      <c r="H775" s="904"/>
      <c r="L775" s="902"/>
      <c r="M775" s="902"/>
      <c r="N775" s="910"/>
      <c r="P775" s="904"/>
      <c r="R775" s="902"/>
      <c r="S775" s="902"/>
      <c r="T775" s="904"/>
      <c r="U775" s="904"/>
      <c r="W775" s="902"/>
      <c r="X775" s="902"/>
      <c r="Y775" s="904"/>
      <c r="Z775" s="902"/>
      <c r="AA775" s="911"/>
      <c r="AB775" s="904"/>
      <c r="AD775" s="904"/>
      <c r="AE775" s="904"/>
      <c r="AG775" s="902"/>
      <c r="AH775" s="902"/>
      <c r="AI775" s="904"/>
      <c r="AK775" s="902"/>
      <c r="AL775" s="904"/>
    </row>
    <row r="776" ht="20.25" customHeight="1">
      <c r="A776" s="895"/>
      <c r="B776" s="895"/>
      <c r="F776" s="904"/>
      <c r="G776" s="902"/>
      <c r="H776" s="904"/>
      <c r="L776" s="902"/>
      <c r="M776" s="902"/>
      <c r="N776" s="910"/>
      <c r="P776" s="904"/>
      <c r="R776" s="902"/>
      <c r="S776" s="902"/>
      <c r="T776" s="904"/>
      <c r="U776" s="904"/>
      <c r="W776" s="902"/>
      <c r="X776" s="902"/>
      <c r="Y776" s="904"/>
      <c r="Z776" s="902"/>
      <c r="AA776" s="911"/>
      <c r="AB776" s="904"/>
      <c r="AD776" s="904"/>
      <c r="AE776" s="904"/>
      <c r="AG776" s="902"/>
      <c r="AH776" s="902"/>
      <c r="AI776" s="904"/>
      <c r="AK776" s="902"/>
      <c r="AL776" s="904"/>
    </row>
    <row r="777" ht="20.25" customHeight="1">
      <c r="A777" s="895"/>
      <c r="B777" s="895"/>
      <c r="F777" s="904"/>
      <c r="G777" s="902"/>
      <c r="H777" s="904"/>
      <c r="L777" s="902"/>
      <c r="M777" s="902"/>
      <c r="N777" s="910"/>
      <c r="P777" s="904"/>
      <c r="R777" s="902"/>
      <c r="S777" s="902"/>
      <c r="T777" s="904"/>
      <c r="U777" s="904"/>
      <c r="W777" s="902"/>
      <c r="X777" s="902"/>
      <c r="Y777" s="904"/>
      <c r="Z777" s="902"/>
      <c r="AA777" s="911"/>
      <c r="AB777" s="904"/>
      <c r="AD777" s="904"/>
      <c r="AE777" s="904"/>
      <c r="AG777" s="902"/>
      <c r="AH777" s="902"/>
      <c r="AI777" s="904"/>
      <c r="AK777" s="902"/>
      <c r="AL777" s="904"/>
    </row>
    <row r="778" ht="20.25" customHeight="1">
      <c r="A778" s="895"/>
      <c r="B778" s="895"/>
      <c r="F778" s="904"/>
      <c r="G778" s="902"/>
      <c r="H778" s="904"/>
      <c r="L778" s="902"/>
      <c r="M778" s="902"/>
      <c r="N778" s="910"/>
      <c r="P778" s="904"/>
      <c r="R778" s="902"/>
      <c r="S778" s="902"/>
      <c r="T778" s="904"/>
      <c r="U778" s="904"/>
      <c r="W778" s="902"/>
      <c r="X778" s="902"/>
      <c r="Y778" s="904"/>
      <c r="Z778" s="902"/>
      <c r="AA778" s="911"/>
      <c r="AB778" s="904"/>
      <c r="AD778" s="904"/>
      <c r="AE778" s="904"/>
      <c r="AG778" s="902"/>
      <c r="AH778" s="902"/>
      <c r="AI778" s="904"/>
      <c r="AK778" s="902"/>
      <c r="AL778" s="904"/>
    </row>
    <row r="779" ht="20.25" customHeight="1">
      <c r="A779" s="895"/>
      <c r="B779" s="895"/>
      <c r="F779" s="904"/>
      <c r="G779" s="902"/>
      <c r="H779" s="904"/>
      <c r="L779" s="902"/>
      <c r="M779" s="902"/>
      <c r="N779" s="910"/>
      <c r="P779" s="904"/>
      <c r="R779" s="902"/>
      <c r="S779" s="902"/>
      <c r="T779" s="904"/>
      <c r="U779" s="904"/>
      <c r="W779" s="902"/>
      <c r="X779" s="902"/>
      <c r="Y779" s="904"/>
      <c r="Z779" s="902"/>
      <c r="AA779" s="911"/>
      <c r="AB779" s="904"/>
      <c r="AD779" s="904"/>
      <c r="AE779" s="904"/>
      <c r="AG779" s="902"/>
      <c r="AH779" s="902"/>
      <c r="AI779" s="904"/>
      <c r="AK779" s="902"/>
      <c r="AL779" s="904"/>
    </row>
    <row r="780" ht="20.25" customHeight="1">
      <c r="A780" s="895"/>
      <c r="B780" s="895"/>
      <c r="F780" s="904"/>
      <c r="G780" s="902"/>
      <c r="H780" s="904"/>
      <c r="L780" s="902"/>
      <c r="M780" s="902"/>
      <c r="N780" s="910"/>
      <c r="P780" s="904"/>
      <c r="R780" s="902"/>
      <c r="S780" s="902"/>
      <c r="T780" s="904"/>
      <c r="U780" s="904"/>
      <c r="W780" s="902"/>
      <c r="X780" s="902"/>
      <c r="Y780" s="904"/>
      <c r="Z780" s="902"/>
      <c r="AA780" s="911"/>
      <c r="AB780" s="904"/>
      <c r="AD780" s="904"/>
      <c r="AE780" s="904"/>
      <c r="AG780" s="902"/>
      <c r="AH780" s="902"/>
      <c r="AI780" s="904"/>
      <c r="AK780" s="902"/>
      <c r="AL780" s="904"/>
    </row>
    <row r="781" ht="20.25" customHeight="1">
      <c r="A781" s="895"/>
      <c r="B781" s="895"/>
      <c r="F781" s="904"/>
      <c r="G781" s="902"/>
      <c r="H781" s="904"/>
      <c r="L781" s="902"/>
      <c r="M781" s="902"/>
      <c r="N781" s="910"/>
      <c r="P781" s="904"/>
      <c r="R781" s="902"/>
      <c r="S781" s="902"/>
      <c r="T781" s="904"/>
      <c r="U781" s="904"/>
      <c r="W781" s="902"/>
      <c r="X781" s="902"/>
      <c r="Y781" s="904"/>
      <c r="Z781" s="902"/>
      <c r="AA781" s="911"/>
      <c r="AB781" s="904"/>
      <c r="AD781" s="904"/>
      <c r="AE781" s="904"/>
      <c r="AG781" s="902"/>
      <c r="AH781" s="902"/>
      <c r="AI781" s="904"/>
      <c r="AK781" s="902"/>
      <c r="AL781" s="904"/>
    </row>
    <row r="782" ht="20.25" customHeight="1">
      <c r="A782" s="895"/>
      <c r="B782" s="895"/>
      <c r="F782" s="904"/>
      <c r="G782" s="902"/>
      <c r="H782" s="904"/>
      <c r="L782" s="902"/>
      <c r="M782" s="902"/>
      <c r="N782" s="910"/>
      <c r="P782" s="904"/>
      <c r="R782" s="902"/>
      <c r="S782" s="902"/>
      <c r="T782" s="904"/>
      <c r="U782" s="904"/>
      <c r="W782" s="902"/>
      <c r="X782" s="902"/>
      <c r="Y782" s="904"/>
      <c r="Z782" s="902"/>
      <c r="AA782" s="911"/>
      <c r="AB782" s="904"/>
      <c r="AD782" s="904"/>
      <c r="AE782" s="904"/>
      <c r="AG782" s="902"/>
      <c r="AH782" s="902"/>
      <c r="AI782" s="904"/>
      <c r="AK782" s="902"/>
      <c r="AL782" s="904"/>
    </row>
    <row r="783" ht="20.25" customHeight="1">
      <c r="A783" s="895"/>
      <c r="B783" s="895"/>
      <c r="F783" s="904"/>
      <c r="G783" s="902"/>
      <c r="H783" s="904"/>
      <c r="L783" s="902"/>
      <c r="M783" s="902"/>
      <c r="N783" s="910"/>
      <c r="P783" s="904"/>
      <c r="R783" s="902"/>
      <c r="S783" s="902"/>
      <c r="T783" s="904"/>
      <c r="U783" s="904"/>
      <c r="W783" s="902"/>
      <c r="X783" s="902"/>
      <c r="Y783" s="904"/>
      <c r="Z783" s="902"/>
      <c r="AA783" s="911"/>
      <c r="AB783" s="904"/>
      <c r="AD783" s="904"/>
      <c r="AE783" s="904"/>
      <c r="AG783" s="902"/>
      <c r="AH783" s="902"/>
      <c r="AI783" s="904"/>
      <c r="AK783" s="902"/>
      <c r="AL783" s="904"/>
    </row>
    <row r="784" ht="20.25" customHeight="1">
      <c r="A784" s="895"/>
      <c r="B784" s="895"/>
      <c r="F784" s="904"/>
      <c r="G784" s="902"/>
      <c r="H784" s="904"/>
      <c r="L784" s="902"/>
      <c r="M784" s="902"/>
      <c r="N784" s="910"/>
      <c r="P784" s="904"/>
      <c r="R784" s="902"/>
      <c r="S784" s="902"/>
      <c r="T784" s="904"/>
      <c r="U784" s="904"/>
      <c r="W784" s="902"/>
      <c r="X784" s="902"/>
      <c r="Y784" s="904"/>
      <c r="Z784" s="902"/>
      <c r="AA784" s="911"/>
      <c r="AB784" s="904"/>
      <c r="AD784" s="904"/>
      <c r="AE784" s="904"/>
      <c r="AG784" s="902"/>
      <c r="AH784" s="902"/>
      <c r="AI784" s="904"/>
      <c r="AK784" s="902"/>
      <c r="AL784" s="904"/>
    </row>
    <row r="785" ht="20.25" customHeight="1">
      <c r="A785" s="895"/>
      <c r="B785" s="895"/>
      <c r="F785" s="904"/>
      <c r="G785" s="902"/>
      <c r="H785" s="904"/>
      <c r="L785" s="902"/>
      <c r="M785" s="902"/>
      <c r="N785" s="910"/>
      <c r="P785" s="904"/>
      <c r="R785" s="902"/>
      <c r="S785" s="902"/>
      <c r="T785" s="904"/>
      <c r="U785" s="904"/>
      <c r="W785" s="902"/>
      <c r="X785" s="902"/>
      <c r="Y785" s="904"/>
      <c r="Z785" s="902"/>
      <c r="AA785" s="911"/>
      <c r="AB785" s="904"/>
      <c r="AD785" s="904"/>
      <c r="AE785" s="904"/>
      <c r="AG785" s="902"/>
      <c r="AH785" s="902"/>
      <c r="AI785" s="904"/>
      <c r="AK785" s="902"/>
      <c r="AL785" s="904"/>
    </row>
    <row r="786" ht="20.25" customHeight="1">
      <c r="A786" s="895"/>
      <c r="B786" s="895"/>
      <c r="F786" s="904"/>
      <c r="G786" s="902"/>
      <c r="H786" s="904"/>
      <c r="L786" s="902"/>
      <c r="M786" s="902"/>
      <c r="N786" s="910"/>
      <c r="P786" s="904"/>
      <c r="R786" s="902"/>
      <c r="S786" s="902"/>
      <c r="T786" s="904"/>
      <c r="U786" s="904"/>
      <c r="W786" s="902"/>
      <c r="X786" s="902"/>
      <c r="Y786" s="904"/>
      <c r="Z786" s="902"/>
      <c r="AA786" s="911"/>
      <c r="AB786" s="904"/>
      <c r="AD786" s="904"/>
      <c r="AE786" s="904"/>
      <c r="AG786" s="902"/>
      <c r="AH786" s="902"/>
      <c r="AI786" s="904"/>
      <c r="AK786" s="902"/>
      <c r="AL786" s="904"/>
    </row>
    <row r="787" ht="20.25" customHeight="1">
      <c r="A787" s="895"/>
      <c r="B787" s="895"/>
      <c r="F787" s="904"/>
      <c r="G787" s="902"/>
      <c r="H787" s="904"/>
      <c r="L787" s="902"/>
      <c r="M787" s="902"/>
      <c r="N787" s="910"/>
      <c r="P787" s="904"/>
      <c r="R787" s="902"/>
      <c r="S787" s="902"/>
      <c r="T787" s="904"/>
      <c r="U787" s="904"/>
      <c r="W787" s="902"/>
      <c r="X787" s="902"/>
      <c r="Y787" s="904"/>
      <c r="Z787" s="902"/>
      <c r="AA787" s="911"/>
      <c r="AB787" s="904"/>
      <c r="AD787" s="904"/>
      <c r="AE787" s="904"/>
      <c r="AG787" s="902"/>
      <c r="AH787" s="902"/>
      <c r="AI787" s="904"/>
      <c r="AK787" s="902"/>
      <c r="AL787" s="904"/>
    </row>
    <row r="788" ht="20.25" customHeight="1">
      <c r="A788" s="895"/>
      <c r="B788" s="895"/>
      <c r="F788" s="904"/>
      <c r="G788" s="902"/>
      <c r="H788" s="904"/>
      <c r="L788" s="902"/>
      <c r="M788" s="902"/>
      <c r="N788" s="910"/>
      <c r="P788" s="904"/>
      <c r="R788" s="902"/>
      <c r="S788" s="902"/>
      <c r="T788" s="904"/>
      <c r="U788" s="904"/>
      <c r="W788" s="902"/>
      <c r="X788" s="902"/>
      <c r="Y788" s="904"/>
      <c r="Z788" s="902"/>
      <c r="AA788" s="911"/>
      <c r="AB788" s="904"/>
      <c r="AD788" s="904"/>
      <c r="AE788" s="904"/>
      <c r="AG788" s="902"/>
      <c r="AH788" s="902"/>
      <c r="AI788" s="904"/>
      <c r="AK788" s="902"/>
      <c r="AL788" s="904"/>
    </row>
    <row r="789" ht="20.25" customHeight="1">
      <c r="A789" s="895"/>
      <c r="B789" s="895"/>
      <c r="F789" s="904"/>
      <c r="G789" s="902"/>
      <c r="H789" s="904"/>
      <c r="L789" s="902"/>
      <c r="M789" s="902"/>
      <c r="N789" s="910"/>
      <c r="P789" s="904"/>
      <c r="R789" s="902"/>
      <c r="S789" s="902"/>
      <c r="T789" s="904"/>
      <c r="U789" s="904"/>
      <c r="W789" s="902"/>
      <c r="X789" s="902"/>
      <c r="Y789" s="904"/>
      <c r="Z789" s="902"/>
      <c r="AA789" s="911"/>
      <c r="AB789" s="904"/>
      <c r="AD789" s="904"/>
      <c r="AE789" s="904"/>
      <c r="AG789" s="902"/>
      <c r="AH789" s="902"/>
      <c r="AI789" s="904"/>
      <c r="AK789" s="902"/>
      <c r="AL789" s="904"/>
    </row>
    <row r="790" ht="20.25" customHeight="1">
      <c r="A790" s="895"/>
      <c r="B790" s="895"/>
      <c r="F790" s="904"/>
      <c r="G790" s="902"/>
      <c r="H790" s="904"/>
      <c r="L790" s="902"/>
      <c r="M790" s="902"/>
      <c r="N790" s="910"/>
      <c r="P790" s="904"/>
      <c r="R790" s="902"/>
      <c r="S790" s="902"/>
      <c r="T790" s="904"/>
      <c r="U790" s="904"/>
      <c r="W790" s="902"/>
      <c r="X790" s="902"/>
      <c r="Y790" s="904"/>
      <c r="Z790" s="902"/>
      <c r="AA790" s="911"/>
      <c r="AB790" s="904"/>
      <c r="AD790" s="904"/>
      <c r="AE790" s="904"/>
      <c r="AG790" s="902"/>
      <c r="AH790" s="902"/>
      <c r="AI790" s="904"/>
      <c r="AK790" s="902"/>
      <c r="AL790" s="904"/>
    </row>
    <row r="791" ht="20.25" customHeight="1">
      <c r="A791" s="895"/>
      <c r="B791" s="895"/>
      <c r="F791" s="904"/>
      <c r="G791" s="902"/>
      <c r="H791" s="904"/>
      <c r="L791" s="902"/>
      <c r="M791" s="902"/>
      <c r="N791" s="910"/>
      <c r="P791" s="904"/>
      <c r="R791" s="902"/>
      <c r="S791" s="902"/>
      <c r="T791" s="904"/>
      <c r="U791" s="904"/>
      <c r="W791" s="902"/>
      <c r="X791" s="902"/>
      <c r="Y791" s="904"/>
      <c r="Z791" s="902"/>
      <c r="AA791" s="911"/>
      <c r="AB791" s="904"/>
      <c r="AD791" s="904"/>
      <c r="AE791" s="904"/>
      <c r="AG791" s="902"/>
      <c r="AH791" s="902"/>
      <c r="AI791" s="904"/>
      <c r="AK791" s="902"/>
      <c r="AL791" s="904"/>
    </row>
    <row r="792" ht="20.25" customHeight="1">
      <c r="A792" s="895"/>
      <c r="B792" s="895"/>
      <c r="F792" s="904"/>
      <c r="G792" s="902"/>
      <c r="H792" s="904"/>
      <c r="L792" s="902"/>
      <c r="M792" s="902"/>
      <c r="N792" s="910"/>
      <c r="P792" s="904"/>
      <c r="R792" s="902"/>
      <c r="S792" s="902"/>
      <c r="T792" s="904"/>
      <c r="U792" s="904"/>
      <c r="W792" s="902"/>
      <c r="X792" s="902"/>
      <c r="Y792" s="904"/>
      <c r="Z792" s="902"/>
      <c r="AA792" s="911"/>
      <c r="AB792" s="904"/>
      <c r="AD792" s="904"/>
      <c r="AE792" s="904"/>
      <c r="AG792" s="902"/>
      <c r="AH792" s="902"/>
      <c r="AI792" s="904"/>
      <c r="AK792" s="902"/>
      <c r="AL792" s="904"/>
    </row>
    <row r="793" ht="20.25" customHeight="1">
      <c r="A793" s="895"/>
      <c r="B793" s="895"/>
      <c r="F793" s="904"/>
      <c r="G793" s="902"/>
      <c r="H793" s="904"/>
      <c r="L793" s="902"/>
      <c r="M793" s="902"/>
      <c r="N793" s="910"/>
      <c r="P793" s="904"/>
      <c r="R793" s="902"/>
      <c r="S793" s="902"/>
      <c r="T793" s="904"/>
      <c r="U793" s="904"/>
      <c r="W793" s="902"/>
      <c r="X793" s="902"/>
      <c r="Y793" s="904"/>
      <c r="Z793" s="902"/>
      <c r="AA793" s="911"/>
      <c r="AB793" s="904"/>
      <c r="AD793" s="904"/>
      <c r="AE793" s="904"/>
      <c r="AG793" s="902"/>
      <c r="AH793" s="902"/>
      <c r="AI793" s="904"/>
      <c r="AK793" s="902"/>
      <c r="AL793" s="904"/>
    </row>
    <row r="794" ht="20.25" customHeight="1">
      <c r="A794" s="895"/>
      <c r="B794" s="895"/>
      <c r="F794" s="904"/>
      <c r="G794" s="902"/>
      <c r="H794" s="904"/>
      <c r="L794" s="902"/>
      <c r="M794" s="902"/>
      <c r="N794" s="910"/>
      <c r="P794" s="904"/>
      <c r="R794" s="902"/>
      <c r="S794" s="902"/>
      <c r="T794" s="904"/>
      <c r="U794" s="904"/>
      <c r="W794" s="902"/>
      <c r="X794" s="902"/>
      <c r="Y794" s="904"/>
      <c r="Z794" s="902"/>
      <c r="AA794" s="911"/>
      <c r="AB794" s="904"/>
      <c r="AD794" s="904"/>
      <c r="AE794" s="904"/>
      <c r="AG794" s="902"/>
      <c r="AH794" s="902"/>
      <c r="AI794" s="904"/>
      <c r="AK794" s="902"/>
      <c r="AL794" s="904"/>
    </row>
    <row r="795" ht="20.25" customHeight="1">
      <c r="A795" s="895"/>
      <c r="B795" s="895"/>
      <c r="F795" s="904"/>
      <c r="G795" s="902"/>
      <c r="H795" s="904"/>
      <c r="L795" s="902"/>
      <c r="M795" s="902"/>
      <c r="N795" s="910"/>
      <c r="P795" s="904"/>
      <c r="R795" s="902"/>
      <c r="S795" s="902"/>
      <c r="T795" s="904"/>
      <c r="U795" s="904"/>
      <c r="W795" s="902"/>
      <c r="X795" s="902"/>
      <c r="Y795" s="904"/>
      <c r="Z795" s="902"/>
      <c r="AA795" s="911"/>
      <c r="AB795" s="904"/>
      <c r="AD795" s="904"/>
      <c r="AE795" s="904"/>
      <c r="AG795" s="902"/>
      <c r="AH795" s="902"/>
      <c r="AI795" s="904"/>
      <c r="AK795" s="902"/>
      <c r="AL795" s="904"/>
    </row>
    <row r="796" ht="20.25" customHeight="1">
      <c r="A796" s="895"/>
      <c r="B796" s="895"/>
      <c r="F796" s="904"/>
      <c r="G796" s="902"/>
      <c r="H796" s="904"/>
      <c r="L796" s="902"/>
      <c r="M796" s="902"/>
      <c r="N796" s="910"/>
      <c r="P796" s="904"/>
      <c r="R796" s="902"/>
      <c r="S796" s="902"/>
      <c r="T796" s="904"/>
      <c r="U796" s="904"/>
      <c r="W796" s="902"/>
      <c r="X796" s="902"/>
      <c r="Y796" s="904"/>
      <c r="Z796" s="902"/>
      <c r="AA796" s="911"/>
      <c r="AB796" s="904"/>
      <c r="AD796" s="904"/>
      <c r="AE796" s="904"/>
      <c r="AG796" s="902"/>
      <c r="AH796" s="902"/>
      <c r="AI796" s="904"/>
      <c r="AK796" s="902"/>
      <c r="AL796" s="904"/>
    </row>
    <row r="797" ht="20.25" customHeight="1">
      <c r="A797" s="895"/>
      <c r="B797" s="895"/>
      <c r="F797" s="904"/>
      <c r="G797" s="902"/>
      <c r="H797" s="904"/>
      <c r="L797" s="902"/>
      <c r="M797" s="902"/>
      <c r="N797" s="910"/>
      <c r="P797" s="904"/>
      <c r="R797" s="902"/>
      <c r="S797" s="902"/>
      <c r="T797" s="904"/>
      <c r="U797" s="904"/>
      <c r="W797" s="902"/>
      <c r="X797" s="902"/>
      <c r="Y797" s="904"/>
      <c r="Z797" s="902"/>
      <c r="AA797" s="911"/>
      <c r="AB797" s="904"/>
      <c r="AD797" s="904"/>
      <c r="AE797" s="904"/>
      <c r="AG797" s="902"/>
      <c r="AH797" s="902"/>
      <c r="AI797" s="904"/>
      <c r="AK797" s="902"/>
      <c r="AL797" s="904"/>
    </row>
    <row r="798" ht="20.25" customHeight="1">
      <c r="A798" s="895"/>
      <c r="B798" s="895"/>
      <c r="F798" s="904"/>
      <c r="G798" s="902"/>
      <c r="H798" s="904"/>
      <c r="L798" s="902"/>
      <c r="M798" s="902"/>
      <c r="N798" s="910"/>
      <c r="P798" s="904"/>
      <c r="R798" s="902"/>
      <c r="S798" s="902"/>
      <c r="T798" s="904"/>
      <c r="U798" s="904"/>
      <c r="W798" s="902"/>
      <c r="X798" s="902"/>
      <c r="Y798" s="904"/>
      <c r="Z798" s="902"/>
      <c r="AA798" s="911"/>
      <c r="AB798" s="904"/>
      <c r="AD798" s="904"/>
      <c r="AE798" s="904"/>
      <c r="AG798" s="902"/>
      <c r="AH798" s="902"/>
      <c r="AI798" s="904"/>
      <c r="AK798" s="902"/>
      <c r="AL798" s="904"/>
    </row>
    <row r="799" ht="20.25" customHeight="1">
      <c r="A799" s="895"/>
      <c r="B799" s="895"/>
      <c r="F799" s="904"/>
      <c r="G799" s="902"/>
      <c r="H799" s="904"/>
      <c r="L799" s="902"/>
      <c r="M799" s="902"/>
      <c r="N799" s="910"/>
      <c r="P799" s="904"/>
      <c r="R799" s="902"/>
      <c r="S799" s="902"/>
      <c r="T799" s="904"/>
      <c r="U799" s="904"/>
      <c r="W799" s="902"/>
      <c r="X799" s="902"/>
      <c r="Y799" s="904"/>
      <c r="Z799" s="902"/>
      <c r="AA799" s="911"/>
      <c r="AB799" s="904"/>
      <c r="AD799" s="904"/>
      <c r="AE799" s="904"/>
      <c r="AG799" s="902"/>
      <c r="AH799" s="902"/>
      <c r="AI799" s="904"/>
      <c r="AK799" s="902"/>
      <c r="AL799" s="904"/>
    </row>
    <row r="800" ht="20.25" customHeight="1">
      <c r="A800" s="895"/>
      <c r="B800" s="895"/>
      <c r="F800" s="904"/>
      <c r="G800" s="902"/>
      <c r="H800" s="904"/>
      <c r="L800" s="902"/>
      <c r="M800" s="902"/>
      <c r="N800" s="910"/>
      <c r="P800" s="904"/>
      <c r="R800" s="902"/>
      <c r="S800" s="902"/>
      <c r="T800" s="904"/>
      <c r="U800" s="904"/>
      <c r="W800" s="902"/>
      <c r="X800" s="902"/>
      <c r="Y800" s="904"/>
      <c r="Z800" s="902"/>
      <c r="AA800" s="911"/>
      <c r="AB800" s="904"/>
      <c r="AD800" s="904"/>
      <c r="AE800" s="904"/>
      <c r="AG800" s="902"/>
      <c r="AH800" s="902"/>
      <c r="AI800" s="904"/>
      <c r="AK800" s="902"/>
      <c r="AL800" s="904"/>
    </row>
    <row r="801" ht="20.25" customHeight="1">
      <c r="A801" s="895"/>
      <c r="B801" s="895"/>
      <c r="F801" s="904"/>
      <c r="G801" s="902"/>
      <c r="H801" s="904"/>
      <c r="L801" s="902"/>
      <c r="M801" s="902"/>
      <c r="N801" s="910"/>
      <c r="P801" s="904"/>
      <c r="R801" s="902"/>
      <c r="S801" s="902"/>
      <c r="T801" s="904"/>
      <c r="U801" s="904"/>
      <c r="W801" s="902"/>
      <c r="X801" s="902"/>
      <c r="Y801" s="904"/>
      <c r="Z801" s="902"/>
      <c r="AA801" s="911"/>
      <c r="AB801" s="904"/>
      <c r="AD801" s="904"/>
      <c r="AE801" s="904"/>
      <c r="AG801" s="902"/>
      <c r="AH801" s="902"/>
      <c r="AI801" s="904"/>
      <c r="AK801" s="902"/>
      <c r="AL801" s="904"/>
    </row>
    <row r="802" ht="20.25" customHeight="1">
      <c r="A802" s="895"/>
      <c r="B802" s="895"/>
      <c r="F802" s="904"/>
      <c r="G802" s="902"/>
      <c r="H802" s="904"/>
      <c r="L802" s="902"/>
      <c r="M802" s="902"/>
      <c r="N802" s="910"/>
      <c r="P802" s="904"/>
      <c r="R802" s="902"/>
      <c r="S802" s="902"/>
      <c r="T802" s="904"/>
      <c r="U802" s="904"/>
      <c r="W802" s="902"/>
      <c r="X802" s="902"/>
      <c r="Y802" s="904"/>
      <c r="Z802" s="902"/>
      <c r="AA802" s="911"/>
      <c r="AB802" s="904"/>
      <c r="AD802" s="904"/>
      <c r="AE802" s="904"/>
      <c r="AG802" s="902"/>
      <c r="AH802" s="902"/>
      <c r="AI802" s="904"/>
      <c r="AK802" s="902"/>
      <c r="AL802" s="904"/>
    </row>
    <row r="803" ht="20.25" customHeight="1">
      <c r="A803" s="895"/>
      <c r="B803" s="895"/>
      <c r="F803" s="904"/>
      <c r="G803" s="902"/>
      <c r="H803" s="904"/>
      <c r="L803" s="902"/>
      <c r="M803" s="902"/>
      <c r="N803" s="910"/>
      <c r="P803" s="904"/>
      <c r="R803" s="902"/>
      <c r="S803" s="902"/>
      <c r="T803" s="904"/>
      <c r="U803" s="904"/>
      <c r="W803" s="902"/>
      <c r="X803" s="902"/>
      <c r="Y803" s="904"/>
      <c r="Z803" s="902"/>
      <c r="AA803" s="911"/>
      <c r="AB803" s="904"/>
      <c r="AD803" s="904"/>
      <c r="AE803" s="904"/>
      <c r="AG803" s="902"/>
      <c r="AH803" s="902"/>
      <c r="AI803" s="904"/>
      <c r="AK803" s="902"/>
      <c r="AL803" s="904"/>
    </row>
    <row r="804" ht="20.25" customHeight="1">
      <c r="A804" s="895"/>
      <c r="B804" s="895"/>
      <c r="F804" s="904"/>
      <c r="G804" s="902"/>
      <c r="H804" s="904"/>
      <c r="L804" s="902"/>
      <c r="M804" s="902"/>
      <c r="N804" s="910"/>
      <c r="P804" s="904"/>
      <c r="R804" s="902"/>
      <c r="S804" s="902"/>
      <c r="T804" s="904"/>
      <c r="U804" s="904"/>
      <c r="W804" s="902"/>
      <c r="X804" s="902"/>
      <c r="Y804" s="904"/>
      <c r="Z804" s="902"/>
      <c r="AA804" s="911"/>
      <c r="AB804" s="904"/>
      <c r="AD804" s="904"/>
      <c r="AE804" s="904"/>
      <c r="AG804" s="902"/>
      <c r="AH804" s="902"/>
      <c r="AI804" s="904"/>
      <c r="AK804" s="902"/>
      <c r="AL804" s="904"/>
    </row>
    <row r="805" ht="20.25" customHeight="1">
      <c r="A805" s="895"/>
      <c r="B805" s="895"/>
      <c r="F805" s="904"/>
      <c r="G805" s="902"/>
      <c r="H805" s="904"/>
      <c r="L805" s="902"/>
      <c r="M805" s="902"/>
      <c r="N805" s="910"/>
      <c r="P805" s="904"/>
      <c r="R805" s="902"/>
      <c r="S805" s="902"/>
      <c r="T805" s="904"/>
      <c r="U805" s="904"/>
      <c r="W805" s="902"/>
      <c r="X805" s="902"/>
      <c r="Y805" s="904"/>
      <c r="Z805" s="902"/>
      <c r="AA805" s="911"/>
      <c r="AB805" s="904"/>
      <c r="AD805" s="904"/>
      <c r="AE805" s="904"/>
      <c r="AG805" s="902"/>
      <c r="AH805" s="902"/>
      <c r="AI805" s="904"/>
      <c r="AK805" s="902"/>
      <c r="AL805" s="904"/>
    </row>
    <row r="806" ht="20.25" customHeight="1">
      <c r="A806" s="895"/>
      <c r="B806" s="895"/>
      <c r="F806" s="904"/>
      <c r="G806" s="902"/>
      <c r="H806" s="904"/>
      <c r="L806" s="902"/>
      <c r="M806" s="902"/>
      <c r="N806" s="910"/>
      <c r="P806" s="904"/>
      <c r="R806" s="902"/>
      <c r="S806" s="902"/>
      <c r="T806" s="904"/>
      <c r="U806" s="904"/>
      <c r="W806" s="902"/>
      <c r="X806" s="902"/>
      <c r="Y806" s="904"/>
      <c r="Z806" s="902"/>
      <c r="AA806" s="911"/>
      <c r="AB806" s="904"/>
      <c r="AD806" s="904"/>
      <c r="AE806" s="904"/>
      <c r="AG806" s="902"/>
      <c r="AH806" s="902"/>
      <c r="AI806" s="904"/>
      <c r="AK806" s="902"/>
      <c r="AL806" s="904"/>
    </row>
    <row r="807" ht="20.25" customHeight="1">
      <c r="A807" s="895"/>
      <c r="B807" s="895"/>
      <c r="F807" s="904"/>
      <c r="G807" s="902"/>
      <c r="H807" s="904"/>
      <c r="L807" s="902"/>
      <c r="M807" s="902"/>
      <c r="N807" s="910"/>
      <c r="P807" s="904"/>
      <c r="R807" s="902"/>
      <c r="S807" s="902"/>
      <c r="T807" s="904"/>
      <c r="U807" s="904"/>
      <c r="W807" s="902"/>
      <c r="X807" s="902"/>
      <c r="Y807" s="904"/>
      <c r="Z807" s="902"/>
      <c r="AA807" s="911"/>
      <c r="AB807" s="904"/>
      <c r="AD807" s="904"/>
      <c r="AE807" s="904"/>
      <c r="AG807" s="902"/>
      <c r="AH807" s="902"/>
      <c r="AI807" s="904"/>
      <c r="AK807" s="902"/>
      <c r="AL807" s="904"/>
    </row>
    <row r="808" ht="20.25" customHeight="1">
      <c r="A808" s="895"/>
      <c r="B808" s="895"/>
      <c r="F808" s="904"/>
      <c r="G808" s="902"/>
      <c r="H808" s="904"/>
      <c r="L808" s="902"/>
      <c r="M808" s="902"/>
      <c r="N808" s="910"/>
      <c r="P808" s="904"/>
      <c r="R808" s="902"/>
      <c r="S808" s="902"/>
      <c r="T808" s="904"/>
      <c r="U808" s="904"/>
      <c r="W808" s="902"/>
      <c r="X808" s="902"/>
      <c r="Y808" s="904"/>
      <c r="Z808" s="902"/>
      <c r="AA808" s="911"/>
      <c r="AB808" s="904"/>
      <c r="AD808" s="904"/>
      <c r="AE808" s="904"/>
      <c r="AG808" s="902"/>
      <c r="AH808" s="902"/>
      <c r="AI808" s="904"/>
      <c r="AK808" s="902"/>
      <c r="AL808" s="904"/>
    </row>
    <row r="809" ht="20.25" customHeight="1">
      <c r="A809" s="895"/>
      <c r="B809" s="895"/>
      <c r="F809" s="904"/>
      <c r="G809" s="902"/>
      <c r="H809" s="904"/>
      <c r="L809" s="902"/>
      <c r="M809" s="902"/>
      <c r="N809" s="910"/>
      <c r="P809" s="904"/>
      <c r="R809" s="902"/>
      <c r="S809" s="902"/>
      <c r="T809" s="904"/>
      <c r="U809" s="904"/>
      <c r="W809" s="902"/>
      <c r="X809" s="902"/>
      <c r="Y809" s="904"/>
      <c r="Z809" s="902"/>
      <c r="AA809" s="911"/>
      <c r="AB809" s="904"/>
      <c r="AD809" s="904"/>
      <c r="AE809" s="904"/>
      <c r="AG809" s="902"/>
      <c r="AH809" s="902"/>
      <c r="AI809" s="904"/>
      <c r="AK809" s="902"/>
      <c r="AL809" s="904"/>
    </row>
    <row r="810" ht="20.25" customHeight="1">
      <c r="A810" s="895"/>
      <c r="B810" s="895"/>
      <c r="F810" s="904"/>
      <c r="G810" s="902"/>
      <c r="H810" s="904"/>
      <c r="L810" s="902"/>
      <c r="M810" s="902"/>
      <c r="N810" s="910"/>
      <c r="P810" s="904"/>
      <c r="R810" s="902"/>
      <c r="S810" s="902"/>
      <c r="T810" s="904"/>
      <c r="U810" s="904"/>
      <c r="W810" s="902"/>
      <c r="X810" s="902"/>
      <c r="Y810" s="904"/>
      <c r="Z810" s="902"/>
      <c r="AA810" s="911"/>
      <c r="AB810" s="904"/>
      <c r="AD810" s="904"/>
      <c r="AE810" s="904"/>
      <c r="AG810" s="902"/>
      <c r="AH810" s="902"/>
      <c r="AI810" s="904"/>
      <c r="AK810" s="902"/>
      <c r="AL810" s="904"/>
    </row>
    <row r="811" ht="20.25" customHeight="1">
      <c r="A811" s="895"/>
      <c r="B811" s="895"/>
      <c r="F811" s="904"/>
      <c r="G811" s="902"/>
      <c r="H811" s="904"/>
      <c r="L811" s="902"/>
      <c r="M811" s="902"/>
      <c r="N811" s="910"/>
      <c r="P811" s="904"/>
      <c r="R811" s="902"/>
      <c r="S811" s="902"/>
      <c r="T811" s="904"/>
      <c r="U811" s="904"/>
      <c r="W811" s="902"/>
      <c r="X811" s="902"/>
      <c r="Y811" s="904"/>
      <c r="Z811" s="902"/>
      <c r="AA811" s="911"/>
      <c r="AB811" s="904"/>
      <c r="AD811" s="904"/>
      <c r="AE811" s="904"/>
      <c r="AG811" s="902"/>
      <c r="AH811" s="902"/>
      <c r="AI811" s="904"/>
      <c r="AK811" s="902"/>
      <c r="AL811" s="904"/>
    </row>
    <row r="812" ht="20.25" customHeight="1">
      <c r="A812" s="895"/>
      <c r="B812" s="895"/>
      <c r="F812" s="904"/>
      <c r="G812" s="902"/>
      <c r="H812" s="904"/>
      <c r="L812" s="902"/>
      <c r="M812" s="902"/>
      <c r="N812" s="910"/>
      <c r="P812" s="904"/>
      <c r="R812" s="902"/>
      <c r="S812" s="902"/>
      <c r="T812" s="904"/>
      <c r="U812" s="904"/>
      <c r="W812" s="902"/>
      <c r="X812" s="902"/>
      <c r="Y812" s="904"/>
      <c r="Z812" s="902"/>
      <c r="AA812" s="911"/>
      <c r="AB812" s="904"/>
      <c r="AD812" s="904"/>
      <c r="AE812" s="904"/>
      <c r="AG812" s="902"/>
      <c r="AH812" s="902"/>
      <c r="AI812" s="904"/>
      <c r="AK812" s="902"/>
      <c r="AL812" s="904"/>
    </row>
    <row r="813" ht="20.25" customHeight="1">
      <c r="A813" s="895"/>
      <c r="B813" s="895"/>
      <c r="F813" s="904"/>
      <c r="G813" s="902"/>
      <c r="H813" s="904"/>
      <c r="L813" s="902"/>
      <c r="M813" s="902"/>
      <c r="N813" s="910"/>
      <c r="P813" s="904"/>
      <c r="R813" s="902"/>
      <c r="S813" s="902"/>
      <c r="T813" s="904"/>
      <c r="U813" s="904"/>
      <c r="W813" s="902"/>
      <c r="X813" s="902"/>
      <c r="Y813" s="904"/>
      <c r="Z813" s="902"/>
      <c r="AA813" s="911"/>
      <c r="AB813" s="904"/>
      <c r="AD813" s="904"/>
      <c r="AE813" s="904"/>
      <c r="AG813" s="902"/>
      <c r="AH813" s="902"/>
      <c r="AI813" s="904"/>
      <c r="AK813" s="902"/>
      <c r="AL813" s="904"/>
    </row>
    <row r="814" ht="20.25" customHeight="1">
      <c r="A814" s="895"/>
      <c r="B814" s="895"/>
      <c r="F814" s="904"/>
      <c r="G814" s="902"/>
      <c r="H814" s="904"/>
      <c r="L814" s="902"/>
      <c r="M814" s="902"/>
      <c r="N814" s="910"/>
      <c r="P814" s="904"/>
      <c r="R814" s="902"/>
      <c r="S814" s="902"/>
      <c r="T814" s="904"/>
      <c r="U814" s="904"/>
      <c r="W814" s="902"/>
      <c r="X814" s="902"/>
      <c r="Y814" s="904"/>
      <c r="Z814" s="902"/>
      <c r="AA814" s="911"/>
      <c r="AB814" s="904"/>
      <c r="AD814" s="904"/>
      <c r="AE814" s="904"/>
      <c r="AG814" s="902"/>
      <c r="AH814" s="902"/>
      <c r="AI814" s="904"/>
      <c r="AK814" s="902"/>
      <c r="AL814" s="904"/>
    </row>
    <row r="815" ht="20.25" customHeight="1">
      <c r="A815" s="895"/>
      <c r="B815" s="895"/>
      <c r="F815" s="904"/>
      <c r="G815" s="902"/>
      <c r="H815" s="904"/>
      <c r="L815" s="902"/>
      <c r="M815" s="902"/>
      <c r="N815" s="910"/>
      <c r="P815" s="904"/>
      <c r="R815" s="902"/>
      <c r="S815" s="902"/>
      <c r="T815" s="904"/>
      <c r="U815" s="904"/>
      <c r="W815" s="902"/>
      <c r="X815" s="902"/>
      <c r="Y815" s="904"/>
      <c r="Z815" s="902"/>
      <c r="AA815" s="911"/>
      <c r="AB815" s="904"/>
      <c r="AD815" s="904"/>
      <c r="AE815" s="904"/>
      <c r="AG815" s="902"/>
      <c r="AH815" s="902"/>
      <c r="AI815" s="904"/>
      <c r="AK815" s="902"/>
      <c r="AL815" s="904"/>
    </row>
    <row r="816" ht="20.25" customHeight="1">
      <c r="A816" s="895"/>
      <c r="B816" s="895"/>
      <c r="F816" s="904"/>
      <c r="G816" s="902"/>
      <c r="H816" s="904"/>
      <c r="L816" s="902"/>
      <c r="M816" s="902"/>
      <c r="N816" s="910"/>
      <c r="P816" s="904"/>
      <c r="R816" s="902"/>
      <c r="S816" s="902"/>
      <c r="T816" s="904"/>
      <c r="U816" s="904"/>
      <c r="W816" s="902"/>
      <c r="X816" s="902"/>
      <c r="Y816" s="904"/>
      <c r="Z816" s="902"/>
      <c r="AA816" s="911"/>
      <c r="AB816" s="904"/>
      <c r="AD816" s="904"/>
      <c r="AE816" s="904"/>
      <c r="AG816" s="902"/>
      <c r="AH816" s="902"/>
      <c r="AI816" s="904"/>
      <c r="AK816" s="902"/>
      <c r="AL816" s="904"/>
    </row>
    <row r="817" ht="20.25" customHeight="1">
      <c r="A817" s="895"/>
      <c r="B817" s="895"/>
      <c r="F817" s="904"/>
      <c r="G817" s="902"/>
      <c r="H817" s="904"/>
      <c r="L817" s="902"/>
      <c r="M817" s="902"/>
      <c r="N817" s="910"/>
      <c r="P817" s="904"/>
      <c r="R817" s="902"/>
      <c r="S817" s="902"/>
      <c r="T817" s="904"/>
      <c r="U817" s="904"/>
      <c r="W817" s="902"/>
      <c r="X817" s="902"/>
      <c r="Y817" s="904"/>
      <c r="Z817" s="902"/>
      <c r="AA817" s="911"/>
      <c r="AB817" s="904"/>
      <c r="AD817" s="904"/>
      <c r="AE817" s="904"/>
      <c r="AG817" s="902"/>
      <c r="AH817" s="902"/>
      <c r="AI817" s="904"/>
      <c r="AK817" s="902"/>
      <c r="AL817" s="904"/>
    </row>
    <row r="818" ht="20.25" customHeight="1">
      <c r="A818" s="895"/>
      <c r="B818" s="895"/>
      <c r="F818" s="904"/>
      <c r="G818" s="902"/>
      <c r="H818" s="904"/>
      <c r="L818" s="902"/>
      <c r="M818" s="902"/>
      <c r="N818" s="910"/>
      <c r="P818" s="904"/>
      <c r="R818" s="902"/>
      <c r="S818" s="902"/>
      <c r="T818" s="904"/>
      <c r="U818" s="904"/>
      <c r="W818" s="902"/>
      <c r="X818" s="902"/>
      <c r="Y818" s="904"/>
      <c r="Z818" s="902"/>
      <c r="AA818" s="911"/>
      <c r="AB818" s="904"/>
      <c r="AD818" s="904"/>
      <c r="AE818" s="904"/>
      <c r="AG818" s="902"/>
      <c r="AH818" s="902"/>
      <c r="AI818" s="904"/>
      <c r="AK818" s="902"/>
      <c r="AL818" s="904"/>
    </row>
    <row r="819" ht="20.25" customHeight="1">
      <c r="A819" s="895"/>
      <c r="B819" s="895"/>
      <c r="F819" s="904"/>
      <c r="G819" s="902"/>
      <c r="H819" s="904"/>
      <c r="L819" s="902"/>
      <c r="M819" s="902"/>
      <c r="N819" s="910"/>
      <c r="P819" s="904"/>
      <c r="R819" s="902"/>
      <c r="S819" s="902"/>
      <c r="T819" s="904"/>
      <c r="U819" s="904"/>
      <c r="W819" s="902"/>
      <c r="X819" s="902"/>
      <c r="Y819" s="904"/>
      <c r="Z819" s="902"/>
      <c r="AA819" s="911"/>
      <c r="AB819" s="904"/>
      <c r="AD819" s="904"/>
      <c r="AE819" s="904"/>
      <c r="AG819" s="902"/>
      <c r="AH819" s="902"/>
      <c r="AI819" s="904"/>
      <c r="AK819" s="902"/>
      <c r="AL819" s="904"/>
    </row>
    <row r="820" ht="20.25" customHeight="1">
      <c r="A820" s="895"/>
      <c r="B820" s="895"/>
      <c r="F820" s="904"/>
      <c r="G820" s="902"/>
      <c r="H820" s="904"/>
      <c r="L820" s="902"/>
      <c r="M820" s="902"/>
      <c r="N820" s="910"/>
      <c r="P820" s="904"/>
      <c r="R820" s="902"/>
      <c r="S820" s="902"/>
      <c r="T820" s="904"/>
      <c r="U820" s="904"/>
      <c r="W820" s="902"/>
      <c r="X820" s="902"/>
      <c r="Y820" s="904"/>
      <c r="Z820" s="902"/>
      <c r="AA820" s="911"/>
      <c r="AB820" s="904"/>
      <c r="AD820" s="904"/>
      <c r="AE820" s="904"/>
      <c r="AG820" s="902"/>
      <c r="AH820" s="902"/>
      <c r="AI820" s="904"/>
      <c r="AK820" s="902"/>
      <c r="AL820" s="904"/>
    </row>
    <row r="821" ht="20.25" customHeight="1">
      <c r="A821" s="895"/>
      <c r="B821" s="895"/>
      <c r="F821" s="904"/>
      <c r="G821" s="902"/>
      <c r="H821" s="904"/>
      <c r="L821" s="902"/>
      <c r="M821" s="902"/>
      <c r="N821" s="910"/>
      <c r="P821" s="904"/>
      <c r="R821" s="902"/>
      <c r="S821" s="902"/>
      <c r="T821" s="904"/>
      <c r="U821" s="904"/>
      <c r="W821" s="902"/>
      <c r="X821" s="902"/>
      <c r="Y821" s="904"/>
      <c r="Z821" s="902"/>
      <c r="AA821" s="911"/>
      <c r="AB821" s="904"/>
      <c r="AD821" s="904"/>
      <c r="AE821" s="904"/>
      <c r="AG821" s="902"/>
      <c r="AH821" s="902"/>
      <c r="AI821" s="904"/>
      <c r="AK821" s="902"/>
      <c r="AL821" s="904"/>
    </row>
    <row r="822" ht="20.25" customHeight="1">
      <c r="A822" s="895"/>
      <c r="B822" s="895"/>
      <c r="F822" s="904"/>
      <c r="G822" s="902"/>
      <c r="H822" s="904"/>
      <c r="L822" s="902"/>
      <c r="M822" s="902"/>
      <c r="N822" s="910"/>
      <c r="P822" s="904"/>
      <c r="R822" s="902"/>
      <c r="S822" s="902"/>
      <c r="T822" s="904"/>
      <c r="U822" s="904"/>
      <c r="W822" s="902"/>
      <c r="X822" s="902"/>
      <c r="Y822" s="904"/>
      <c r="Z822" s="902"/>
      <c r="AA822" s="911"/>
      <c r="AB822" s="904"/>
      <c r="AD822" s="904"/>
      <c r="AE822" s="904"/>
      <c r="AG822" s="902"/>
      <c r="AH822" s="902"/>
      <c r="AI822" s="904"/>
      <c r="AK822" s="902"/>
      <c r="AL822" s="904"/>
    </row>
    <row r="823" ht="20.25" customHeight="1">
      <c r="A823" s="895"/>
      <c r="B823" s="895"/>
      <c r="F823" s="904"/>
      <c r="G823" s="902"/>
      <c r="H823" s="904"/>
      <c r="L823" s="902"/>
      <c r="M823" s="902"/>
      <c r="N823" s="910"/>
      <c r="P823" s="904"/>
      <c r="R823" s="902"/>
      <c r="S823" s="902"/>
      <c r="T823" s="904"/>
      <c r="U823" s="904"/>
      <c r="W823" s="902"/>
      <c r="X823" s="902"/>
      <c r="Y823" s="904"/>
      <c r="Z823" s="902"/>
      <c r="AA823" s="911"/>
      <c r="AB823" s="904"/>
      <c r="AD823" s="904"/>
      <c r="AE823" s="904"/>
      <c r="AG823" s="902"/>
      <c r="AH823" s="902"/>
      <c r="AI823" s="904"/>
      <c r="AK823" s="902"/>
      <c r="AL823" s="904"/>
    </row>
    <row r="824" ht="20.25" customHeight="1">
      <c r="A824" s="895"/>
      <c r="B824" s="895"/>
      <c r="F824" s="904"/>
      <c r="G824" s="902"/>
      <c r="H824" s="904"/>
      <c r="L824" s="902"/>
      <c r="M824" s="902"/>
      <c r="N824" s="910"/>
      <c r="P824" s="904"/>
      <c r="R824" s="902"/>
      <c r="S824" s="902"/>
      <c r="T824" s="904"/>
      <c r="U824" s="904"/>
      <c r="W824" s="902"/>
      <c r="X824" s="902"/>
      <c r="Y824" s="904"/>
      <c r="Z824" s="902"/>
      <c r="AA824" s="911"/>
      <c r="AB824" s="904"/>
      <c r="AD824" s="904"/>
      <c r="AE824" s="904"/>
      <c r="AG824" s="902"/>
      <c r="AH824" s="902"/>
      <c r="AI824" s="904"/>
      <c r="AK824" s="902"/>
      <c r="AL824" s="904"/>
    </row>
    <row r="825" ht="20.25" customHeight="1">
      <c r="A825" s="895"/>
      <c r="B825" s="895"/>
      <c r="F825" s="904"/>
      <c r="G825" s="902"/>
      <c r="H825" s="904"/>
      <c r="L825" s="902"/>
      <c r="M825" s="902"/>
      <c r="N825" s="910"/>
      <c r="P825" s="904"/>
      <c r="R825" s="902"/>
      <c r="S825" s="902"/>
      <c r="T825" s="904"/>
      <c r="U825" s="904"/>
      <c r="W825" s="902"/>
      <c r="X825" s="902"/>
      <c r="Y825" s="904"/>
      <c r="Z825" s="902"/>
      <c r="AA825" s="911"/>
      <c r="AB825" s="904"/>
      <c r="AD825" s="904"/>
      <c r="AE825" s="904"/>
      <c r="AG825" s="902"/>
      <c r="AH825" s="902"/>
      <c r="AI825" s="904"/>
      <c r="AK825" s="902"/>
      <c r="AL825" s="904"/>
    </row>
    <row r="826" ht="20.25" customHeight="1">
      <c r="A826" s="895"/>
      <c r="B826" s="895"/>
      <c r="F826" s="904"/>
      <c r="G826" s="902"/>
      <c r="H826" s="904"/>
      <c r="L826" s="902"/>
      <c r="M826" s="902"/>
      <c r="N826" s="910"/>
      <c r="P826" s="904"/>
      <c r="R826" s="902"/>
      <c r="S826" s="902"/>
      <c r="T826" s="904"/>
      <c r="U826" s="904"/>
      <c r="W826" s="902"/>
      <c r="X826" s="902"/>
      <c r="Y826" s="904"/>
      <c r="Z826" s="902"/>
      <c r="AA826" s="911"/>
      <c r="AB826" s="904"/>
      <c r="AD826" s="904"/>
      <c r="AE826" s="904"/>
      <c r="AG826" s="902"/>
      <c r="AH826" s="902"/>
      <c r="AI826" s="904"/>
      <c r="AK826" s="902"/>
      <c r="AL826" s="904"/>
    </row>
    <row r="827" ht="20.25" customHeight="1">
      <c r="A827" s="895"/>
      <c r="B827" s="895"/>
      <c r="F827" s="904"/>
      <c r="G827" s="902"/>
      <c r="H827" s="904"/>
      <c r="L827" s="902"/>
      <c r="M827" s="902"/>
      <c r="N827" s="910"/>
      <c r="P827" s="904"/>
      <c r="R827" s="902"/>
      <c r="S827" s="902"/>
      <c r="T827" s="904"/>
      <c r="U827" s="904"/>
      <c r="W827" s="902"/>
      <c r="X827" s="902"/>
      <c r="Y827" s="904"/>
      <c r="Z827" s="902"/>
      <c r="AA827" s="911"/>
      <c r="AB827" s="904"/>
      <c r="AD827" s="904"/>
      <c r="AE827" s="904"/>
      <c r="AG827" s="902"/>
      <c r="AH827" s="902"/>
      <c r="AI827" s="904"/>
      <c r="AK827" s="902"/>
      <c r="AL827" s="904"/>
    </row>
    <row r="828" ht="20.25" customHeight="1">
      <c r="A828" s="895"/>
      <c r="B828" s="895"/>
      <c r="F828" s="904"/>
      <c r="G828" s="902"/>
      <c r="H828" s="904"/>
      <c r="L828" s="902"/>
      <c r="M828" s="902"/>
      <c r="N828" s="910"/>
      <c r="P828" s="904"/>
      <c r="R828" s="902"/>
      <c r="S828" s="902"/>
      <c r="T828" s="904"/>
      <c r="U828" s="904"/>
      <c r="W828" s="902"/>
      <c r="X828" s="902"/>
      <c r="Y828" s="904"/>
      <c r="Z828" s="902"/>
      <c r="AA828" s="911"/>
      <c r="AB828" s="904"/>
      <c r="AD828" s="904"/>
      <c r="AE828" s="904"/>
      <c r="AG828" s="902"/>
      <c r="AH828" s="902"/>
      <c r="AI828" s="904"/>
      <c r="AK828" s="902"/>
      <c r="AL828" s="904"/>
    </row>
    <row r="829" ht="20.25" customHeight="1">
      <c r="A829" s="895"/>
      <c r="B829" s="895"/>
      <c r="F829" s="904"/>
      <c r="G829" s="902"/>
      <c r="H829" s="904"/>
      <c r="L829" s="902"/>
      <c r="M829" s="902"/>
      <c r="N829" s="910"/>
      <c r="P829" s="904"/>
      <c r="R829" s="902"/>
      <c r="S829" s="902"/>
      <c r="T829" s="904"/>
      <c r="U829" s="904"/>
      <c r="W829" s="902"/>
      <c r="X829" s="902"/>
      <c r="Y829" s="904"/>
      <c r="Z829" s="902"/>
      <c r="AA829" s="911"/>
      <c r="AB829" s="904"/>
      <c r="AD829" s="904"/>
      <c r="AE829" s="904"/>
      <c r="AG829" s="902"/>
      <c r="AH829" s="902"/>
      <c r="AI829" s="904"/>
      <c r="AK829" s="902"/>
      <c r="AL829" s="904"/>
    </row>
    <row r="830" ht="20.25" customHeight="1">
      <c r="A830" s="895"/>
      <c r="B830" s="895"/>
      <c r="F830" s="904"/>
      <c r="G830" s="902"/>
      <c r="H830" s="904"/>
      <c r="L830" s="902"/>
      <c r="M830" s="902"/>
      <c r="N830" s="910"/>
      <c r="P830" s="904"/>
      <c r="R830" s="902"/>
      <c r="S830" s="902"/>
      <c r="T830" s="904"/>
      <c r="U830" s="904"/>
      <c r="W830" s="902"/>
      <c r="X830" s="902"/>
      <c r="Y830" s="904"/>
      <c r="Z830" s="902"/>
      <c r="AA830" s="911"/>
      <c r="AB830" s="904"/>
      <c r="AD830" s="904"/>
      <c r="AE830" s="904"/>
      <c r="AG830" s="902"/>
      <c r="AH830" s="902"/>
      <c r="AI830" s="904"/>
      <c r="AK830" s="902"/>
      <c r="AL830" s="904"/>
    </row>
    <row r="831" ht="20.25" customHeight="1">
      <c r="A831" s="895"/>
      <c r="B831" s="895"/>
      <c r="F831" s="904"/>
      <c r="G831" s="902"/>
      <c r="H831" s="904"/>
      <c r="L831" s="902"/>
      <c r="M831" s="902"/>
      <c r="N831" s="910"/>
      <c r="P831" s="904"/>
      <c r="R831" s="902"/>
      <c r="S831" s="902"/>
      <c r="T831" s="904"/>
      <c r="U831" s="904"/>
      <c r="W831" s="902"/>
      <c r="X831" s="902"/>
      <c r="Y831" s="904"/>
      <c r="Z831" s="902"/>
      <c r="AA831" s="911"/>
      <c r="AB831" s="904"/>
      <c r="AD831" s="904"/>
      <c r="AE831" s="904"/>
      <c r="AG831" s="902"/>
      <c r="AH831" s="902"/>
      <c r="AI831" s="904"/>
      <c r="AK831" s="902"/>
      <c r="AL831" s="904"/>
    </row>
    <row r="832" ht="20.25" customHeight="1">
      <c r="A832" s="895"/>
      <c r="B832" s="895"/>
      <c r="F832" s="904"/>
      <c r="G832" s="902"/>
      <c r="H832" s="904"/>
      <c r="L832" s="902"/>
      <c r="M832" s="902"/>
      <c r="N832" s="910"/>
      <c r="P832" s="904"/>
      <c r="R832" s="902"/>
      <c r="S832" s="902"/>
      <c r="T832" s="904"/>
      <c r="U832" s="904"/>
      <c r="W832" s="902"/>
      <c r="X832" s="902"/>
      <c r="Y832" s="904"/>
      <c r="Z832" s="902"/>
      <c r="AA832" s="911"/>
      <c r="AB832" s="904"/>
      <c r="AD832" s="904"/>
      <c r="AE832" s="904"/>
      <c r="AG832" s="902"/>
      <c r="AH832" s="902"/>
      <c r="AI832" s="904"/>
      <c r="AK832" s="902"/>
      <c r="AL832" s="904"/>
    </row>
    <row r="833" ht="20.25" customHeight="1">
      <c r="A833" s="895"/>
      <c r="B833" s="895"/>
      <c r="F833" s="904"/>
      <c r="G833" s="902"/>
      <c r="H833" s="904"/>
      <c r="L833" s="902"/>
      <c r="M833" s="902"/>
      <c r="N833" s="910"/>
      <c r="P833" s="904"/>
      <c r="R833" s="902"/>
      <c r="S833" s="902"/>
      <c r="T833" s="904"/>
      <c r="U833" s="904"/>
      <c r="W833" s="902"/>
      <c r="X833" s="902"/>
      <c r="Y833" s="904"/>
      <c r="Z833" s="902"/>
      <c r="AA833" s="911"/>
      <c r="AB833" s="904"/>
      <c r="AD833" s="904"/>
      <c r="AE833" s="904"/>
      <c r="AG833" s="902"/>
      <c r="AH833" s="902"/>
      <c r="AI833" s="904"/>
      <c r="AK833" s="902"/>
      <c r="AL833" s="904"/>
    </row>
    <row r="834" ht="20.25" customHeight="1">
      <c r="A834" s="895"/>
      <c r="B834" s="895"/>
      <c r="F834" s="904"/>
      <c r="G834" s="902"/>
      <c r="H834" s="904"/>
      <c r="L834" s="902"/>
      <c r="M834" s="902"/>
      <c r="N834" s="910"/>
      <c r="P834" s="904"/>
      <c r="R834" s="902"/>
      <c r="S834" s="902"/>
      <c r="T834" s="904"/>
      <c r="U834" s="904"/>
      <c r="W834" s="902"/>
      <c r="X834" s="902"/>
      <c r="Y834" s="904"/>
      <c r="Z834" s="902"/>
      <c r="AA834" s="911"/>
      <c r="AB834" s="904"/>
      <c r="AD834" s="904"/>
      <c r="AE834" s="904"/>
      <c r="AG834" s="902"/>
      <c r="AH834" s="902"/>
      <c r="AI834" s="904"/>
      <c r="AK834" s="902"/>
      <c r="AL834" s="904"/>
    </row>
    <row r="835" ht="20.25" customHeight="1">
      <c r="A835" s="895"/>
      <c r="B835" s="895"/>
      <c r="F835" s="904"/>
      <c r="G835" s="902"/>
      <c r="H835" s="904"/>
      <c r="L835" s="902"/>
      <c r="M835" s="902"/>
      <c r="N835" s="910"/>
      <c r="P835" s="904"/>
      <c r="R835" s="902"/>
      <c r="S835" s="902"/>
      <c r="T835" s="904"/>
      <c r="U835" s="904"/>
      <c r="W835" s="902"/>
      <c r="X835" s="902"/>
      <c r="Y835" s="904"/>
      <c r="Z835" s="902"/>
      <c r="AA835" s="911"/>
      <c r="AB835" s="904"/>
      <c r="AD835" s="904"/>
      <c r="AE835" s="904"/>
      <c r="AG835" s="902"/>
      <c r="AH835" s="902"/>
      <c r="AI835" s="904"/>
      <c r="AK835" s="902"/>
      <c r="AL835" s="904"/>
    </row>
    <row r="836" ht="20.25" customHeight="1">
      <c r="A836" s="895"/>
      <c r="B836" s="895"/>
      <c r="F836" s="904"/>
      <c r="G836" s="902"/>
      <c r="H836" s="904"/>
      <c r="L836" s="902"/>
      <c r="M836" s="902"/>
      <c r="N836" s="910"/>
      <c r="P836" s="904"/>
      <c r="R836" s="902"/>
      <c r="S836" s="902"/>
      <c r="T836" s="904"/>
      <c r="U836" s="904"/>
      <c r="W836" s="902"/>
      <c r="X836" s="902"/>
      <c r="Y836" s="904"/>
      <c r="Z836" s="902"/>
      <c r="AA836" s="911"/>
      <c r="AB836" s="904"/>
      <c r="AD836" s="904"/>
      <c r="AE836" s="904"/>
      <c r="AG836" s="902"/>
      <c r="AH836" s="902"/>
      <c r="AI836" s="904"/>
      <c r="AK836" s="902"/>
      <c r="AL836" s="904"/>
    </row>
    <row r="837" ht="20.25" customHeight="1">
      <c r="A837" s="895"/>
      <c r="B837" s="895"/>
      <c r="F837" s="904"/>
      <c r="G837" s="902"/>
      <c r="H837" s="904"/>
      <c r="L837" s="902"/>
      <c r="M837" s="902"/>
      <c r="N837" s="910"/>
      <c r="P837" s="904"/>
      <c r="R837" s="902"/>
      <c r="S837" s="902"/>
      <c r="T837" s="904"/>
      <c r="U837" s="904"/>
      <c r="W837" s="902"/>
      <c r="X837" s="902"/>
      <c r="Y837" s="904"/>
      <c r="Z837" s="902"/>
      <c r="AA837" s="911"/>
      <c r="AB837" s="904"/>
      <c r="AD837" s="904"/>
      <c r="AE837" s="904"/>
      <c r="AG837" s="902"/>
      <c r="AH837" s="902"/>
      <c r="AI837" s="904"/>
      <c r="AK837" s="902"/>
      <c r="AL837" s="904"/>
    </row>
    <row r="838" ht="20.25" customHeight="1">
      <c r="A838" s="895"/>
      <c r="B838" s="895"/>
      <c r="F838" s="904"/>
      <c r="G838" s="902"/>
      <c r="H838" s="904"/>
      <c r="L838" s="902"/>
      <c r="M838" s="902"/>
      <c r="N838" s="910"/>
      <c r="P838" s="904"/>
      <c r="R838" s="902"/>
      <c r="S838" s="902"/>
      <c r="T838" s="904"/>
      <c r="U838" s="904"/>
      <c r="W838" s="902"/>
      <c r="X838" s="902"/>
      <c r="Y838" s="904"/>
      <c r="Z838" s="902"/>
      <c r="AA838" s="911"/>
      <c r="AB838" s="904"/>
      <c r="AD838" s="904"/>
      <c r="AE838" s="904"/>
      <c r="AG838" s="902"/>
      <c r="AH838" s="902"/>
      <c r="AI838" s="904"/>
      <c r="AK838" s="902"/>
      <c r="AL838" s="904"/>
    </row>
    <row r="839" ht="20.25" customHeight="1">
      <c r="A839" s="895"/>
      <c r="B839" s="895"/>
      <c r="F839" s="904"/>
      <c r="G839" s="902"/>
      <c r="H839" s="904"/>
      <c r="L839" s="902"/>
      <c r="M839" s="902"/>
      <c r="N839" s="910"/>
      <c r="P839" s="904"/>
      <c r="R839" s="902"/>
      <c r="S839" s="902"/>
      <c r="T839" s="904"/>
      <c r="U839" s="904"/>
      <c r="W839" s="902"/>
      <c r="X839" s="902"/>
      <c r="Y839" s="904"/>
      <c r="Z839" s="902"/>
      <c r="AA839" s="911"/>
      <c r="AB839" s="904"/>
      <c r="AD839" s="904"/>
      <c r="AE839" s="904"/>
      <c r="AG839" s="902"/>
      <c r="AH839" s="902"/>
      <c r="AI839" s="904"/>
      <c r="AK839" s="902"/>
      <c r="AL839" s="904"/>
    </row>
    <row r="840" ht="20.25" customHeight="1">
      <c r="A840" s="895"/>
      <c r="B840" s="895"/>
      <c r="F840" s="904"/>
      <c r="G840" s="902"/>
      <c r="H840" s="904"/>
      <c r="L840" s="902"/>
      <c r="M840" s="902"/>
      <c r="N840" s="910"/>
      <c r="P840" s="904"/>
      <c r="R840" s="902"/>
      <c r="S840" s="902"/>
      <c r="T840" s="904"/>
      <c r="U840" s="904"/>
      <c r="W840" s="902"/>
      <c r="X840" s="902"/>
      <c r="Y840" s="904"/>
      <c r="Z840" s="902"/>
      <c r="AA840" s="911"/>
      <c r="AB840" s="904"/>
      <c r="AD840" s="904"/>
      <c r="AE840" s="904"/>
      <c r="AG840" s="902"/>
      <c r="AH840" s="902"/>
      <c r="AI840" s="904"/>
      <c r="AK840" s="902"/>
      <c r="AL840" s="904"/>
    </row>
    <row r="841" ht="20.25" customHeight="1">
      <c r="A841" s="895"/>
      <c r="B841" s="895"/>
      <c r="F841" s="904"/>
      <c r="G841" s="902"/>
      <c r="H841" s="904"/>
      <c r="L841" s="902"/>
      <c r="M841" s="902"/>
      <c r="N841" s="910"/>
      <c r="P841" s="904"/>
      <c r="R841" s="902"/>
      <c r="S841" s="902"/>
      <c r="T841" s="904"/>
      <c r="U841" s="904"/>
      <c r="W841" s="902"/>
      <c r="X841" s="902"/>
      <c r="Y841" s="904"/>
      <c r="Z841" s="902"/>
      <c r="AA841" s="911"/>
      <c r="AB841" s="904"/>
      <c r="AD841" s="904"/>
      <c r="AE841" s="904"/>
      <c r="AG841" s="902"/>
      <c r="AH841" s="902"/>
      <c r="AI841" s="904"/>
      <c r="AK841" s="902"/>
      <c r="AL841" s="904"/>
    </row>
    <row r="842" ht="20.25" customHeight="1">
      <c r="A842" s="895"/>
      <c r="B842" s="895"/>
      <c r="F842" s="904"/>
      <c r="G842" s="902"/>
      <c r="H842" s="904"/>
      <c r="L842" s="902"/>
      <c r="M842" s="902"/>
      <c r="N842" s="910"/>
      <c r="P842" s="904"/>
      <c r="R842" s="902"/>
      <c r="S842" s="902"/>
      <c r="T842" s="904"/>
      <c r="U842" s="904"/>
      <c r="W842" s="902"/>
      <c r="X842" s="902"/>
      <c r="Y842" s="904"/>
      <c r="Z842" s="902"/>
      <c r="AA842" s="911"/>
      <c r="AB842" s="904"/>
      <c r="AD842" s="904"/>
      <c r="AE842" s="904"/>
      <c r="AG842" s="902"/>
      <c r="AH842" s="902"/>
      <c r="AI842" s="904"/>
      <c r="AK842" s="902"/>
      <c r="AL842" s="904"/>
    </row>
    <row r="843" ht="20.25" customHeight="1">
      <c r="A843" s="895"/>
      <c r="B843" s="895"/>
      <c r="F843" s="904"/>
      <c r="G843" s="902"/>
      <c r="H843" s="904"/>
      <c r="L843" s="902"/>
      <c r="M843" s="902"/>
      <c r="N843" s="910"/>
      <c r="P843" s="904"/>
      <c r="R843" s="902"/>
      <c r="S843" s="902"/>
      <c r="T843" s="904"/>
      <c r="U843" s="904"/>
      <c r="W843" s="902"/>
      <c r="X843" s="902"/>
      <c r="Y843" s="904"/>
      <c r="Z843" s="902"/>
      <c r="AA843" s="911"/>
      <c r="AB843" s="904"/>
      <c r="AD843" s="904"/>
      <c r="AE843" s="904"/>
      <c r="AG843" s="902"/>
      <c r="AH843" s="902"/>
      <c r="AI843" s="904"/>
      <c r="AK843" s="902"/>
      <c r="AL843" s="904"/>
    </row>
    <row r="844" ht="20.25" customHeight="1">
      <c r="A844" s="895"/>
      <c r="B844" s="895"/>
      <c r="F844" s="904"/>
      <c r="G844" s="902"/>
      <c r="H844" s="904"/>
      <c r="L844" s="902"/>
      <c r="M844" s="902"/>
      <c r="N844" s="910"/>
      <c r="P844" s="904"/>
      <c r="R844" s="902"/>
      <c r="S844" s="902"/>
      <c r="T844" s="904"/>
      <c r="U844" s="904"/>
      <c r="W844" s="902"/>
      <c r="X844" s="902"/>
      <c r="Y844" s="904"/>
      <c r="Z844" s="902"/>
      <c r="AA844" s="911"/>
      <c r="AB844" s="904"/>
      <c r="AD844" s="904"/>
      <c r="AE844" s="904"/>
      <c r="AG844" s="902"/>
      <c r="AH844" s="902"/>
      <c r="AI844" s="904"/>
      <c r="AK844" s="902"/>
      <c r="AL844" s="904"/>
    </row>
    <row r="845" ht="20.25" customHeight="1">
      <c r="A845" s="895"/>
      <c r="B845" s="895"/>
      <c r="F845" s="904"/>
      <c r="G845" s="902"/>
      <c r="H845" s="904"/>
      <c r="L845" s="902"/>
      <c r="M845" s="902"/>
      <c r="N845" s="910"/>
      <c r="P845" s="904"/>
      <c r="R845" s="902"/>
      <c r="S845" s="902"/>
      <c r="T845" s="904"/>
      <c r="U845" s="904"/>
      <c r="W845" s="902"/>
      <c r="X845" s="902"/>
      <c r="Y845" s="904"/>
      <c r="Z845" s="902"/>
      <c r="AA845" s="911"/>
      <c r="AB845" s="904"/>
      <c r="AD845" s="904"/>
      <c r="AE845" s="904"/>
      <c r="AG845" s="902"/>
      <c r="AH845" s="902"/>
      <c r="AI845" s="904"/>
      <c r="AK845" s="902"/>
      <c r="AL845" s="904"/>
    </row>
    <row r="846" ht="20.25" customHeight="1">
      <c r="A846" s="895"/>
      <c r="B846" s="895"/>
      <c r="F846" s="904"/>
      <c r="G846" s="902"/>
      <c r="H846" s="904"/>
      <c r="L846" s="902"/>
      <c r="M846" s="902"/>
      <c r="N846" s="910"/>
      <c r="P846" s="904"/>
      <c r="R846" s="902"/>
      <c r="S846" s="902"/>
      <c r="T846" s="904"/>
      <c r="U846" s="904"/>
      <c r="W846" s="902"/>
      <c r="X846" s="902"/>
      <c r="Y846" s="904"/>
      <c r="Z846" s="902"/>
      <c r="AA846" s="911"/>
      <c r="AB846" s="904"/>
      <c r="AD846" s="904"/>
      <c r="AE846" s="904"/>
      <c r="AG846" s="902"/>
      <c r="AH846" s="902"/>
      <c r="AI846" s="904"/>
      <c r="AK846" s="902"/>
      <c r="AL846" s="904"/>
    </row>
    <row r="847" ht="20.25" customHeight="1">
      <c r="A847" s="895"/>
      <c r="B847" s="895"/>
      <c r="F847" s="904"/>
      <c r="G847" s="902"/>
      <c r="H847" s="904"/>
      <c r="L847" s="902"/>
      <c r="M847" s="902"/>
      <c r="N847" s="910"/>
      <c r="P847" s="904"/>
      <c r="R847" s="902"/>
      <c r="S847" s="902"/>
      <c r="T847" s="904"/>
      <c r="U847" s="904"/>
      <c r="W847" s="902"/>
      <c r="X847" s="902"/>
      <c r="Y847" s="904"/>
      <c r="Z847" s="902"/>
      <c r="AA847" s="911"/>
      <c r="AB847" s="904"/>
      <c r="AD847" s="904"/>
      <c r="AE847" s="904"/>
      <c r="AG847" s="902"/>
      <c r="AH847" s="902"/>
      <c r="AI847" s="904"/>
      <c r="AK847" s="902"/>
      <c r="AL847" s="904"/>
    </row>
    <row r="848" ht="20.25" customHeight="1">
      <c r="A848" s="895"/>
      <c r="B848" s="895"/>
      <c r="F848" s="904"/>
      <c r="G848" s="902"/>
      <c r="H848" s="904"/>
      <c r="L848" s="902"/>
      <c r="M848" s="902"/>
      <c r="N848" s="910"/>
      <c r="P848" s="904"/>
      <c r="R848" s="902"/>
      <c r="S848" s="902"/>
      <c r="T848" s="904"/>
      <c r="U848" s="904"/>
      <c r="W848" s="902"/>
      <c r="X848" s="902"/>
      <c r="Y848" s="904"/>
      <c r="Z848" s="902"/>
      <c r="AA848" s="911"/>
      <c r="AB848" s="904"/>
      <c r="AD848" s="904"/>
      <c r="AE848" s="904"/>
      <c r="AG848" s="902"/>
      <c r="AH848" s="902"/>
      <c r="AI848" s="904"/>
      <c r="AK848" s="902"/>
      <c r="AL848" s="904"/>
    </row>
    <row r="849" ht="20.25" customHeight="1">
      <c r="A849" s="895"/>
      <c r="B849" s="895"/>
      <c r="F849" s="904"/>
      <c r="G849" s="902"/>
      <c r="H849" s="904"/>
      <c r="L849" s="902"/>
      <c r="M849" s="902"/>
      <c r="N849" s="910"/>
      <c r="P849" s="904"/>
      <c r="R849" s="902"/>
      <c r="S849" s="902"/>
      <c r="T849" s="904"/>
      <c r="U849" s="904"/>
      <c r="W849" s="902"/>
      <c r="X849" s="902"/>
      <c r="Y849" s="904"/>
      <c r="Z849" s="902"/>
      <c r="AA849" s="911"/>
      <c r="AB849" s="904"/>
      <c r="AD849" s="904"/>
      <c r="AE849" s="904"/>
      <c r="AG849" s="902"/>
      <c r="AH849" s="902"/>
      <c r="AI849" s="904"/>
      <c r="AK849" s="902"/>
      <c r="AL849" s="904"/>
    </row>
    <row r="850" ht="20.25" customHeight="1">
      <c r="A850" s="895"/>
      <c r="B850" s="895"/>
      <c r="F850" s="904"/>
      <c r="G850" s="902"/>
      <c r="H850" s="904"/>
      <c r="L850" s="902"/>
      <c r="M850" s="902"/>
      <c r="N850" s="910"/>
      <c r="P850" s="904"/>
      <c r="R850" s="902"/>
      <c r="S850" s="902"/>
      <c r="T850" s="904"/>
      <c r="U850" s="904"/>
      <c r="W850" s="902"/>
      <c r="X850" s="902"/>
      <c r="Y850" s="904"/>
      <c r="Z850" s="902"/>
      <c r="AA850" s="911"/>
      <c r="AB850" s="904"/>
      <c r="AD850" s="904"/>
      <c r="AE850" s="904"/>
      <c r="AG850" s="902"/>
      <c r="AH850" s="902"/>
      <c r="AI850" s="904"/>
      <c r="AK850" s="902"/>
      <c r="AL850" s="904"/>
    </row>
    <row r="851" ht="20.25" customHeight="1">
      <c r="A851" s="895"/>
      <c r="B851" s="895"/>
      <c r="F851" s="904"/>
      <c r="G851" s="902"/>
      <c r="H851" s="904"/>
      <c r="L851" s="902"/>
      <c r="M851" s="902"/>
      <c r="N851" s="910"/>
      <c r="P851" s="904"/>
      <c r="R851" s="902"/>
      <c r="S851" s="902"/>
      <c r="T851" s="904"/>
      <c r="U851" s="904"/>
      <c r="W851" s="902"/>
      <c r="X851" s="902"/>
      <c r="Y851" s="904"/>
      <c r="Z851" s="902"/>
      <c r="AA851" s="911"/>
      <c r="AB851" s="904"/>
      <c r="AD851" s="904"/>
      <c r="AE851" s="904"/>
      <c r="AG851" s="902"/>
      <c r="AH851" s="902"/>
      <c r="AI851" s="904"/>
      <c r="AK851" s="902"/>
      <c r="AL851" s="904"/>
    </row>
    <row r="852" ht="20.25" customHeight="1">
      <c r="A852" s="895"/>
      <c r="B852" s="895"/>
      <c r="F852" s="904"/>
      <c r="G852" s="902"/>
      <c r="H852" s="904"/>
      <c r="L852" s="902"/>
      <c r="M852" s="902"/>
      <c r="N852" s="910"/>
      <c r="P852" s="904"/>
      <c r="R852" s="902"/>
      <c r="S852" s="902"/>
      <c r="T852" s="904"/>
      <c r="U852" s="904"/>
      <c r="W852" s="902"/>
      <c r="X852" s="902"/>
      <c r="Y852" s="904"/>
      <c r="Z852" s="902"/>
      <c r="AA852" s="911"/>
      <c r="AB852" s="904"/>
      <c r="AD852" s="904"/>
      <c r="AE852" s="904"/>
      <c r="AG852" s="902"/>
      <c r="AH852" s="902"/>
      <c r="AI852" s="904"/>
      <c r="AK852" s="902"/>
      <c r="AL852" s="904"/>
    </row>
    <row r="853" ht="20.25" customHeight="1">
      <c r="A853" s="895"/>
      <c r="B853" s="895"/>
      <c r="F853" s="904"/>
      <c r="G853" s="902"/>
      <c r="H853" s="904"/>
      <c r="L853" s="902"/>
      <c r="M853" s="902"/>
      <c r="N853" s="910"/>
      <c r="P853" s="904"/>
      <c r="R853" s="902"/>
      <c r="S853" s="902"/>
      <c r="T853" s="904"/>
      <c r="U853" s="904"/>
      <c r="W853" s="902"/>
      <c r="X853" s="902"/>
      <c r="Y853" s="904"/>
      <c r="Z853" s="902"/>
      <c r="AA853" s="911"/>
      <c r="AB853" s="904"/>
      <c r="AD853" s="904"/>
      <c r="AE853" s="904"/>
      <c r="AG853" s="902"/>
      <c r="AH853" s="902"/>
      <c r="AI853" s="904"/>
      <c r="AK853" s="902"/>
      <c r="AL853" s="904"/>
    </row>
    <row r="854" ht="20.25" customHeight="1">
      <c r="A854" s="895"/>
      <c r="B854" s="895"/>
      <c r="F854" s="904"/>
      <c r="G854" s="902"/>
      <c r="H854" s="904"/>
      <c r="L854" s="902"/>
      <c r="M854" s="902"/>
      <c r="N854" s="910"/>
      <c r="P854" s="904"/>
      <c r="R854" s="902"/>
      <c r="S854" s="902"/>
      <c r="T854" s="904"/>
      <c r="U854" s="904"/>
      <c r="W854" s="902"/>
      <c r="X854" s="902"/>
      <c r="Y854" s="904"/>
      <c r="Z854" s="902"/>
      <c r="AA854" s="911"/>
      <c r="AB854" s="904"/>
      <c r="AD854" s="904"/>
      <c r="AE854" s="904"/>
      <c r="AG854" s="902"/>
      <c r="AH854" s="902"/>
      <c r="AI854" s="904"/>
      <c r="AK854" s="902"/>
      <c r="AL854" s="904"/>
    </row>
    <row r="855" ht="20.25" customHeight="1">
      <c r="A855" s="895"/>
      <c r="B855" s="895"/>
      <c r="F855" s="904"/>
      <c r="G855" s="902"/>
      <c r="H855" s="904"/>
      <c r="L855" s="902"/>
      <c r="M855" s="902"/>
      <c r="N855" s="910"/>
      <c r="P855" s="904"/>
      <c r="R855" s="902"/>
      <c r="S855" s="902"/>
      <c r="T855" s="904"/>
      <c r="U855" s="904"/>
      <c r="W855" s="902"/>
      <c r="X855" s="902"/>
      <c r="Y855" s="904"/>
      <c r="Z855" s="902"/>
      <c r="AA855" s="911"/>
      <c r="AB855" s="904"/>
      <c r="AD855" s="904"/>
      <c r="AE855" s="904"/>
      <c r="AG855" s="902"/>
      <c r="AH855" s="902"/>
      <c r="AI855" s="904"/>
      <c r="AK855" s="902"/>
      <c r="AL855" s="904"/>
    </row>
    <row r="856" ht="20.25" customHeight="1">
      <c r="A856" s="895"/>
      <c r="B856" s="895"/>
      <c r="F856" s="904"/>
      <c r="G856" s="902"/>
      <c r="H856" s="904"/>
      <c r="L856" s="902"/>
      <c r="M856" s="902"/>
      <c r="N856" s="910"/>
      <c r="P856" s="904"/>
      <c r="R856" s="902"/>
      <c r="S856" s="902"/>
      <c r="T856" s="904"/>
      <c r="U856" s="904"/>
      <c r="W856" s="902"/>
      <c r="X856" s="902"/>
      <c r="Y856" s="904"/>
      <c r="Z856" s="902"/>
      <c r="AA856" s="911"/>
      <c r="AB856" s="904"/>
      <c r="AD856" s="904"/>
      <c r="AE856" s="904"/>
      <c r="AG856" s="902"/>
      <c r="AH856" s="902"/>
      <c r="AI856" s="904"/>
      <c r="AK856" s="902"/>
      <c r="AL856" s="904"/>
    </row>
    <row r="857" ht="20.25" customHeight="1">
      <c r="A857" s="895"/>
      <c r="B857" s="895"/>
      <c r="F857" s="904"/>
      <c r="G857" s="902"/>
      <c r="H857" s="904"/>
      <c r="L857" s="902"/>
      <c r="M857" s="902"/>
      <c r="N857" s="910"/>
      <c r="P857" s="904"/>
      <c r="R857" s="902"/>
      <c r="S857" s="902"/>
      <c r="T857" s="904"/>
      <c r="U857" s="904"/>
      <c r="W857" s="902"/>
      <c r="X857" s="902"/>
      <c r="Y857" s="904"/>
      <c r="Z857" s="902"/>
      <c r="AA857" s="911"/>
      <c r="AB857" s="904"/>
      <c r="AD857" s="904"/>
      <c r="AE857" s="904"/>
      <c r="AG857" s="902"/>
      <c r="AH857" s="902"/>
      <c r="AI857" s="904"/>
      <c r="AK857" s="902"/>
      <c r="AL857" s="904"/>
    </row>
    <row r="858" ht="20.25" customHeight="1">
      <c r="A858" s="895"/>
      <c r="B858" s="895"/>
      <c r="F858" s="904"/>
      <c r="G858" s="902"/>
      <c r="H858" s="904"/>
      <c r="L858" s="902"/>
      <c r="M858" s="902"/>
      <c r="N858" s="910"/>
      <c r="P858" s="904"/>
      <c r="R858" s="902"/>
      <c r="S858" s="902"/>
      <c r="T858" s="904"/>
      <c r="U858" s="904"/>
      <c r="W858" s="902"/>
      <c r="X858" s="902"/>
      <c r="Y858" s="904"/>
      <c r="Z858" s="902"/>
      <c r="AA858" s="911"/>
      <c r="AB858" s="904"/>
      <c r="AD858" s="904"/>
      <c r="AE858" s="904"/>
      <c r="AG858" s="902"/>
      <c r="AH858" s="902"/>
      <c r="AI858" s="904"/>
      <c r="AK858" s="902"/>
      <c r="AL858" s="904"/>
    </row>
    <row r="859" ht="20.25" customHeight="1">
      <c r="A859" s="895"/>
      <c r="B859" s="895"/>
      <c r="F859" s="904"/>
      <c r="G859" s="902"/>
      <c r="H859" s="904"/>
      <c r="L859" s="902"/>
      <c r="M859" s="902"/>
      <c r="N859" s="910"/>
      <c r="P859" s="904"/>
      <c r="R859" s="902"/>
      <c r="S859" s="902"/>
      <c r="T859" s="904"/>
      <c r="U859" s="904"/>
      <c r="W859" s="902"/>
      <c r="X859" s="902"/>
      <c r="Y859" s="904"/>
      <c r="Z859" s="902"/>
      <c r="AA859" s="911"/>
      <c r="AB859" s="904"/>
      <c r="AD859" s="904"/>
      <c r="AE859" s="904"/>
      <c r="AG859" s="902"/>
      <c r="AH859" s="902"/>
      <c r="AI859" s="904"/>
      <c r="AK859" s="902"/>
      <c r="AL859" s="904"/>
    </row>
    <row r="860" ht="20.25" customHeight="1">
      <c r="A860" s="895"/>
      <c r="B860" s="895"/>
      <c r="F860" s="904"/>
      <c r="G860" s="902"/>
      <c r="H860" s="904"/>
      <c r="L860" s="902"/>
      <c r="M860" s="902"/>
      <c r="N860" s="910"/>
      <c r="P860" s="904"/>
      <c r="R860" s="902"/>
      <c r="S860" s="902"/>
      <c r="T860" s="904"/>
      <c r="U860" s="904"/>
      <c r="W860" s="902"/>
      <c r="X860" s="902"/>
      <c r="Y860" s="904"/>
      <c r="Z860" s="902"/>
      <c r="AA860" s="911"/>
      <c r="AB860" s="904"/>
      <c r="AD860" s="904"/>
      <c r="AE860" s="904"/>
      <c r="AG860" s="902"/>
      <c r="AH860" s="902"/>
      <c r="AI860" s="904"/>
      <c r="AK860" s="902"/>
      <c r="AL860" s="904"/>
    </row>
    <row r="861" ht="20.25" customHeight="1">
      <c r="A861" s="895"/>
      <c r="B861" s="895"/>
      <c r="F861" s="904"/>
      <c r="G861" s="902"/>
      <c r="H861" s="904"/>
      <c r="L861" s="902"/>
      <c r="M861" s="902"/>
      <c r="N861" s="910"/>
      <c r="P861" s="904"/>
      <c r="R861" s="902"/>
      <c r="S861" s="902"/>
      <c r="T861" s="904"/>
      <c r="U861" s="904"/>
      <c r="W861" s="902"/>
      <c r="X861" s="902"/>
      <c r="Y861" s="904"/>
      <c r="Z861" s="902"/>
      <c r="AA861" s="911"/>
      <c r="AB861" s="904"/>
      <c r="AD861" s="904"/>
      <c r="AE861" s="904"/>
      <c r="AG861" s="902"/>
      <c r="AH861" s="902"/>
      <c r="AI861" s="904"/>
      <c r="AK861" s="902"/>
      <c r="AL861" s="904"/>
    </row>
    <row r="862" ht="20.25" customHeight="1">
      <c r="A862" s="895"/>
      <c r="B862" s="895"/>
      <c r="F862" s="904"/>
      <c r="G862" s="902"/>
      <c r="H862" s="904"/>
      <c r="L862" s="902"/>
      <c r="M862" s="902"/>
      <c r="N862" s="910"/>
      <c r="P862" s="904"/>
      <c r="R862" s="902"/>
      <c r="S862" s="902"/>
      <c r="T862" s="904"/>
      <c r="U862" s="904"/>
      <c r="W862" s="902"/>
      <c r="X862" s="902"/>
      <c r="Y862" s="904"/>
      <c r="Z862" s="902"/>
      <c r="AA862" s="911"/>
      <c r="AB862" s="904"/>
      <c r="AD862" s="904"/>
      <c r="AE862" s="904"/>
      <c r="AG862" s="902"/>
      <c r="AH862" s="902"/>
      <c r="AI862" s="904"/>
      <c r="AK862" s="902"/>
      <c r="AL862" s="904"/>
    </row>
    <row r="863" ht="20.25" customHeight="1">
      <c r="A863" s="895"/>
      <c r="B863" s="895"/>
      <c r="F863" s="904"/>
      <c r="G863" s="902"/>
      <c r="H863" s="904"/>
      <c r="L863" s="902"/>
      <c r="M863" s="902"/>
      <c r="N863" s="910"/>
      <c r="P863" s="904"/>
      <c r="R863" s="902"/>
      <c r="S863" s="902"/>
      <c r="T863" s="904"/>
      <c r="U863" s="904"/>
      <c r="W863" s="902"/>
      <c r="X863" s="902"/>
      <c r="Y863" s="904"/>
      <c r="Z863" s="902"/>
      <c r="AA863" s="911"/>
      <c r="AB863" s="904"/>
      <c r="AD863" s="904"/>
      <c r="AE863" s="904"/>
      <c r="AG863" s="902"/>
      <c r="AH863" s="902"/>
      <c r="AI863" s="904"/>
      <c r="AK863" s="902"/>
      <c r="AL863" s="904"/>
    </row>
    <row r="864" ht="20.25" customHeight="1">
      <c r="A864" s="895"/>
      <c r="B864" s="895"/>
      <c r="F864" s="904"/>
      <c r="G864" s="902"/>
      <c r="H864" s="904"/>
      <c r="L864" s="902"/>
      <c r="M864" s="902"/>
      <c r="N864" s="910"/>
      <c r="P864" s="904"/>
      <c r="R864" s="902"/>
      <c r="S864" s="902"/>
      <c r="T864" s="904"/>
      <c r="U864" s="904"/>
      <c r="W864" s="902"/>
      <c r="X864" s="902"/>
      <c r="Y864" s="904"/>
      <c r="Z864" s="902"/>
      <c r="AA864" s="911"/>
      <c r="AB864" s="904"/>
      <c r="AD864" s="904"/>
      <c r="AE864" s="904"/>
      <c r="AG864" s="902"/>
      <c r="AH864" s="902"/>
      <c r="AI864" s="904"/>
      <c r="AK864" s="902"/>
      <c r="AL864" s="904"/>
    </row>
    <row r="865" ht="20.25" customHeight="1">
      <c r="A865" s="895"/>
      <c r="B865" s="895"/>
      <c r="F865" s="904"/>
      <c r="G865" s="902"/>
      <c r="H865" s="904"/>
      <c r="L865" s="902"/>
      <c r="M865" s="902"/>
      <c r="N865" s="910"/>
      <c r="P865" s="904"/>
      <c r="R865" s="902"/>
      <c r="S865" s="902"/>
      <c r="T865" s="904"/>
      <c r="U865" s="904"/>
      <c r="W865" s="902"/>
      <c r="X865" s="902"/>
      <c r="Y865" s="904"/>
      <c r="Z865" s="902"/>
      <c r="AA865" s="911"/>
      <c r="AB865" s="904"/>
      <c r="AD865" s="904"/>
      <c r="AE865" s="904"/>
      <c r="AG865" s="902"/>
      <c r="AH865" s="902"/>
      <c r="AI865" s="904"/>
      <c r="AK865" s="902"/>
      <c r="AL865" s="904"/>
    </row>
    <row r="866" ht="20.25" customHeight="1">
      <c r="A866" s="895"/>
      <c r="B866" s="895"/>
      <c r="F866" s="904"/>
      <c r="G866" s="902"/>
      <c r="H866" s="904"/>
      <c r="L866" s="902"/>
      <c r="M866" s="902"/>
      <c r="N866" s="910"/>
      <c r="P866" s="904"/>
      <c r="R866" s="902"/>
      <c r="S866" s="902"/>
      <c r="T866" s="904"/>
      <c r="U866" s="904"/>
      <c r="W866" s="902"/>
      <c r="X866" s="902"/>
      <c r="Y866" s="904"/>
      <c r="Z866" s="902"/>
      <c r="AA866" s="911"/>
      <c r="AB866" s="904"/>
      <c r="AD866" s="904"/>
      <c r="AE866" s="904"/>
      <c r="AG866" s="902"/>
      <c r="AH866" s="902"/>
      <c r="AI866" s="904"/>
      <c r="AK866" s="902"/>
      <c r="AL866" s="904"/>
    </row>
    <row r="867" ht="20.25" customHeight="1">
      <c r="A867" s="895"/>
      <c r="B867" s="895"/>
      <c r="F867" s="904"/>
      <c r="G867" s="902"/>
      <c r="H867" s="904"/>
      <c r="L867" s="902"/>
      <c r="M867" s="902"/>
      <c r="N867" s="910"/>
      <c r="P867" s="904"/>
      <c r="R867" s="902"/>
      <c r="S867" s="902"/>
      <c r="T867" s="904"/>
      <c r="U867" s="904"/>
      <c r="W867" s="902"/>
      <c r="X867" s="902"/>
      <c r="Y867" s="904"/>
      <c r="Z867" s="902"/>
      <c r="AA867" s="911"/>
      <c r="AB867" s="904"/>
      <c r="AD867" s="904"/>
      <c r="AE867" s="904"/>
      <c r="AG867" s="902"/>
      <c r="AH867" s="902"/>
      <c r="AI867" s="904"/>
      <c r="AK867" s="902"/>
      <c r="AL867" s="904"/>
    </row>
    <row r="868" ht="20.25" customHeight="1">
      <c r="A868" s="895"/>
      <c r="B868" s="895"/>
      <c r="F868" s="904"/>
      <c r="G868" s="902"/>
      <c r="H868" s="904"/>
      <c r="L868" s="902"/>
      <c r="M868" s="902"/>
      <c r="N868" s="910"/>
      <c r="P868" s="904"/>
      <c r="R868" s="902"/>
      <c r="S868" s="902"/>
      <c r="T868" s="904"/>
      <c r="U868" s="904"/>
      <c r="W868" s="902"/>
      <c r="X868" s="902"/>
      <c r="Y868" s="904"/>
      <c r="Z868" s="902"/>
      <c r="AA868" s="911"/>
      <c r="AB868" s="904"/>
      <c r="AD868" s="904"/>
      <c r="AE868" s="904"/>
      <c r="AG868" s="902"/>
      <c r="AH868" s="902"/>
      <c r="AI868" s="904"/>
      <c r="AK868" s="902"/>
      <c r="AL868" s="904"/>
    </row>
    <row r="869" ht="20.25" customHeight="1">
      <c r="A869" s="895"/>
      <c r="B869" s="895"/>
      <c r="F869" s="904"/>
      <c r="G869" s="902"/>
      <c r="H869" s="904"/>
      <c r="L869" s="902"/>
      <c r="M869" s="902"/>
      <c r="N869" s="910"/>
      <c r="P869" s="904"/>
      <c r="R869" s="902"/>
      <c r="S869" s="902"/>
      <c r="T869" s="904"/>
      <c r="U869" s="904"/>
      <c r="W869" s="902"/>
      <c r="X869" s="902"/>
      <c r="Y869" s="904"/>
      <c r="Z869" s="902"/>
      <c r="AA869" s="911"/>
      <c r="AB869" s="904"/>
      <c r="AD869" s="904"/>
      <c r="AE869" s="904"/>
      <c r="AG869" s="902"/>
      <c r="AH869" s="902"/>
      <c r="AI869" s="904"/>
      <c r="AK869" s="902"/>
      <c r="AL869" s="904"/>
    </row>
    <row r="870" ht="20.25" customHeight="1">
      <c r="A870" s="895"/>
      <c r="B870" s="895"/>
      <c r="F870" s="904"/>
      <c r="G870" s="902"/>
      <c r="H870" s="904"/>
      <c r="L870" s="902"/>
      <c r="M870" s="902"/>
      <c r="N870" s="910"/>
      <c r="P870" s="904"/>
      <c r="R870" s="902"/>
      <c r="S870" s="902"/>
      <c r="T870" s="904"/>
      <c r="U870" s="904"/>
      <c r="W870" s="902"/>
      <c r="X870" s="902"/>
      <c r="Y870" s="904"/>
      <c r="Z870" s="902"/>
      <c r="AA870" s="911"/>
      <c r="AB870" s="904"/>
      <c r="AD870" s="904"/>
      <c r="AE870" s="904"/>
      <c r="AG870" s="902"/>
      <c r="AH870" s="902"/>
      <c r="AI870" s="904"/>
      <c r="AK870" s="902"/>
      <c r="AL870" s="904"/>
    </row>
    <row r="871" ht="20.25" customHeight="1">
      <c r="A871" s="895"/>
      <c r="B871" s="895"/>
      <c r="F871" s="904"/>
      <c r="G871" s="902"/>
      <c r="H871" s="904"/>
      <c r="L871" s="902"/>
      <c r="M871" s="902"/>
      <c r="N871" s="910"/>
      <c r="P871" s="904"/>
      <c r="R871" s="902"/>
      <c r="S871" s="902"/>
      <c r="T871" s="904"/>
      <c r="U871" s="904"/>
      <c r="W871" s="902"/>
      <c r="X871" s="902"/>
      <c r="Y871" s="904"/>
      <c r="Z871" s="902"/>
      <c r="AA871" s="911"/>
      <c r="AB871" s="904"/>
      <c r="AD871" s="904"/>
      <c r="AE871" s="904"/>
      <c r="AG871" s="902"/>
      <c r="AH871" s="902"/>
      <c r="AI871" s="904"/>
      <c r="AK871" s="902"/>
      <c r="AL871" s="904"/>
    </row>
    <row r="872" ht="20.25" customHeight="1">
      <c r="A872" s="895"/>
      <c r="B872" s="895"/>
      <c r="F872" s="904"/>
      <c r="G872" s="902"/>
      <c r="H872" s="904"/>
      <c r="L872" s="902"/>
      <c r="M872" s="902"/>
      <c r="N872" s="910"/>
      <c r="P872" s="904"/>
      <c r="R872" s="902"/>
      <c r="S872" s="902"/>
      <c r="T872" s="904"/>
      <c r="U872" s="904"/>
      <c r="W872" s="902"/>
      <c r="X872" s="902"/>
      <c r="Y872" s="904"/>
      <c r="Z872" s="902"/>
      <c r="AA872" s="911"/>
      <c r="AB872" s="904"/>
      <c r="AD872" s="904"/>
      <c r="AE872" s="904"/>
      <c r="AG872" s="902"/>
      <c r="AH872" s="902"/>
      <c r="AI872" s="904"/>
      <c r="AK872" s="902"/>
      <c r="AL872" s="904"/>
    </row>
    <row r="873" ht="20.25" customHeight="1">
      <c r="A873" s="895"/>
      <c r="B873" s="895"/>
      <c r="F873" s="904"/>
      <c r="G873" s="902"/>
      <c r="H873" s="904"/>
      <c r="L873" s="902"/>
      <c r="M873" s="902"/>
      <c r="N873" s="910"/>
      <c r="P873" s="904"/>
      <c r="R873" s="902"/>
      <c r="S873" s="902"/>
      <c r="T873" s="904"/>
      <c r="U873" s="904"/>
      <c r="W873" s="902"/>
      <c r="X873" s="902"/>
      <c r="Y873" s="904"/>
      <c r="Z873" s="902"/>
      <c r="AA873" s="911"/>
      <c r="AB873" s="904"/>
      <c r="AD873" s="904"/>
      <c r="AE873" s="904"/>
      <c r="AG873" s="902"/>
      <c r="AH873" s="902"/>
      <c r="AI873" s="904"/>
      <c r="AK873" s="902"/>
      <c r="AL873" s="904"/>
    </row>
    <row r="874" ht="20.25" customHeight="1">
      <c r="A874" s="895"/>
      <c r="B874" s="895"/>
      <c r="F874" s="904"/>
      <c r="G874" s="902"/>
      <c r="H874" s="904"/>
      <c r="L874" s="902"/>
      <c r="M874" s="902"/>
      <c r="N874" s="910"/>
      <c r="P874" s="904"/>
      <c r="R874" s="902"/>
      <c r="S874" s="902"/>
      <c r="T874" s="904"/>
      <c r="U874" s="904"/>
      <c r="W874" s="902"/>
      <c r="X874" s="902"/>
      <c r="Y874" s="904"/>
      <c r="Z874" s="902"/>
      <c r="AA874" s="911"/>
      <c r="AB874" s="904"/>
      <c r="AD874" s="904"/>
      <c r="AE874" s="904"/>
      <c r="AG874" s="902"/>
      <c r="AH874" s="902"/>
      <c r="AI874" s="904"/>
      <c r="AK874" s="902"/>
      <c r="AL874" s="904"/>
    </row>
    <row r="875" ht="20.25" customHeight="1">
      <c r="A875" s="895"/>
      <c r="B875" s="895"/>
      <c r="F875" s="904"/>
      <c r="G875" s="902"/>
      <c r="H875" s="904"/>
      <c r="L875" s="902"/>
      <c r="M875" s="902"/>
      <c r="N875" s="910"/>
      <c r="P875" s="904"/>
      <c r="R875" s="902"/>
      <c r="S875" s="902"/>
      <c r="T875" s="904"/>
      <c r="U875" s="904"/>
      <c r="W875" s="902"/>
      <c r="X875" s="902"/>
      <c r="Y875" s="904"/>
      <c r="Z875" s="902"/>
      <c r="AA875" s="911"/>
      <c r="AB875" s="904"/>
      <c r="AD875" s="904"/>
      <c r="AE875" s="904"/>
      <c r="AG875" s="902"/>
      <c r="AH875" s="902"/>
      <c r="AI875" s="904"/>
      <c r="AK875" s="902"/>
      <c r="AL875" s="904"/>
    </row>
    <row r="876" ht="20.25" customHeight="1">
      <c r="A876" s="895"/>
      <c r="B876" s="895"/>
      <c r="F876" s="904"/>
      <c r="G876" s="902"/>
      <c r="H876" s="904"/>
      <c r="L876" s="902"/>
      <c r="M876" s="902"/>
      <c r="N876" s="910"/>
      <c r="P876" s="904"/>
      <c r="R876" s="902"/>
      <c r="S876" s="902"/>
      <c r="T876" s="904"/>
      <c r="U876" s="904"/>
      <c r="W876" s="902"/>
      <c r="X876" s="902"/>
      <c r="Y876" s="904"/>
      <c r="Z876" s="902"/>
      <c r="AA876" s="911"/>
      <c r="AB876" s="904"/>
      <c r="AD876" s="904"/>
      <c r="AE876" s="904"/>
      <c r="AG876" s="902"/>
      <c r="AH876" s="902"/>
      <c r="AI876" s="904"/>
      <c r="AK876" s="902"/>
      <c r="AL876" s="904"/>
    </row>
    <row r="877" ht="20.25" customHeight="1">
      <c r="A877" s="895"/>
      <c r="B877" s="895"/>
      <c r="F877" s="904"/>
      <c r="G877" s="902"/>
      <c r="H877" s="904"/>
      <c r="L877" s="902"/>
      <c r="M877" s="902"/>
      <c r="N877" s="910"/>
      <c r="P877" s="904"/>
      <c r="R877" s="902"/>
      <c r="S877" s="902"/>
      <c r="T877" s="904"/>
      <c r="U877" s="904"/>
      <c r="W877" s="902"/>
      <c r="X877" s="902"/>
      <c r="Y877" s="904"/>
      <c r="Z877" s="902"/>
      <c r="AA877" s="911"/>
      <c r="AB877" s="904"/>
      <c r="AD877" s="904"/>
      <c r="AE877" s="904"/>
      <c r="AG877" s="902"/>
      <c r="AH877" s="902"/>
      <c r="AI877" s="904"/>
      <c r="AK877" s="902"/>
      <c r="AL877" s="904"/>
    </row>
    <row r="878" ht="20.25" customHeight="1">
      <c r="A878" s="895"/>
      <c r="B878" s="895"/>
      <c r="F878" s="904"/>
      <c r="G878" s="902"/>
      <c r="H878" s="904"/>
      <c r="L878" s="902"/>
      <c r="M878" s="902"/>
      <c r="N878" s="910"/>
      <c r="P878" s="904"/>
      <c r="R878" s="902"/>
      <c r="S878" s="902"/>
      <c r="T878" s="904"/>
      <c r="U878" s="904"/>
      <c r="W878" s="902"/>
      <c r="X878" s="902"/>
      <c r="Y878" s="904"/>
      <c r="Z878" s="902"/>
      <c r="AA878" s="911"/>
      <c r="AB878" s="904"/>
      <c r="AD878" s="904"/>
      <c r="AE878" s="904"/>
      <c r="AG878" s="902"/>
      <c r="AH878" s="902"/>
      <c r="AI878" s="904"/>
      <c r="AK878" s="902"/>
      <c r="AL878" s="904"/>
    </row>
    <row r="879" ht="20.25" customHeight="1">
      <c r="A879" s="895"/>
      <c r="B879" s="895"/>
      <c r="F879" s="904"/>
      <c r="G879" s="902"/>
      <c r="H879" s="904"/>
      <c r="L879" s="902"/>
      <c r="M879" s="902"/>
      <c r="N879" s="910"/>
      <c r="P879" s="904"/>
      <c r="R879" s="902"/>
      <c r="S879" s="902"/>
      <c r="T879" s="904"/>
      <c r="U879" s="904"/>
      <c r="W879" s="902"/>
      <c r="X879" s="902"/>
      <c r="Y879" s="904"/>
      <c r="Z879" s="902"/>
      <c r="AA879" s="911"/>
      <c r="AB879" s="904"/>
      <c r="AD879" s="904"/>
      <c r="AE879" s="904"/>
      <c r="AG879" s="902"/>
      <c r="AH879" s="902"/>
      <c r="AI879" s="904"/>
      <c r="AK879" s="902"/>
      <c r="AL879" s="904"/>
    </row>
    <row r="880" ht="20.25" customHeight="1">
      <c r="A880" s="895"/>
      <c r="B880" s="895"/>
      <c r="F880" s="904"/>
      <c r="G880" s="902"/>
      <c r="H880" s="904"/>
      <c r="L880" s="902"/>
      <c r="M880" s="902"/>
      <c r="N880" s="910"/>
      <c r="P880" s="904"/>
      <c r="R880" s="902"/>
      <c r="S880" s="902"/>
      <c r="T880" s="904"/>
      <c r="U880" s="904"/>
      <c r="W880" s="902"/>
      <c r="X880" s="902"/>
      <c r="Y880" s="904"/>
      <c r="Z880" s="902"/>
      <c r="AA880" s="911"/>
      <c r="AB880" s="904"/>
      <c r="AD880" s="904"/>
      <c r="AE880" s="904"/>
      <c r="AG880" s="902"/>
      <c r="AH880" s="902"/>
      <c r="AI880" s="904"/>
      <c r="AK880" s="902"/>
      <c r="AL880" s="904"/>
    </row>
    <row r="881" ht="20.25" customHeight="1">
      <c r="A881" s="895"/>
      <c r="B881" s="895"/>
      <c r="F881" s="904"/>
      <c r="G881" s="902"/>
      <c r="H881" s="904"/>
      <c r="L881" s="902"/>
      <c r="M881" s="902"/>
      <c r="N881" s="910"/>
      <c r="P881" s="904"/>
      <c r="R881" s="902"/>
      <c r="S881" s="902"/>
      <c r="T881" s="904"/>
      <c r="U881" s="904"/>
      <c r="W881" s="902"/>
      <c r="X881" s="902"/>
      <c r="Y881" s="904"/>
      <c r="Z881" s="902"/>
      <c r="AA881" s="911"/>
      <c r="AB881" s="904"/>
      <c r="AD881" s="904"/>
      <c r="AE881" s="904"/>
      <c r="AG881" s="902"/>
      <c r="AH881" s="902"/>
      <c r="AI881" s="904"/>
      <c r="AK881" s="902"/>
      <c r="AL881" s="904"/>
    </row>
    <row r="882" ht="20.25" customHeight="1">
      <c r="A882" s="895"/>
      <c r="B882" s="895"/>
      <c r="F882" s="904"/>
      <c r="G882" s="902"/>
      <c r="H882" s="904"/>
      <c r="L882" s="902"/>
      <c r="M882" s="902"/>
      <c r="N882" s="910"/>
      <c r="P882" s="904"/>
      <c r="R882" s="902"/>
      <c r="S882" s="902"/>
      <c r="T882" s="904"/>
      <c r="U882" s="904"/>
      <c r="W882" s="902"/>
      <c r="X882" s="902"/>
      <c r="Y882" s="904"/>
      <c r="Z882" s="902"/>
      <c r="AA882" s="911"/>
      <c r="AB882" s="904"/>
      <c r="AD882" s="904"/>
      <c r="AE882" s="904"/>
      <c r="AG882" s="902"/>
      <c r="AH882" s="902"/>
      <c r="AI882" s="904"/>
      <c r="AK882" s="902"/>
      <c r="AL882" s="904"/>
    </row>
    <row r="883" ht="20.25" customHeight="1">
      <c r="A883" s="895"/>
      <c r="B883" s="895"/>
      <c r="F883" s="904"/>
      <c r="G883" s="902"/>
      <c r="H883" s="904"/>
      <c r="L883" s="902"/>
      <c r="M883" s="902"/>
      <c r="N883" s="910"/>
      <c r="P883" s="904"/>
      <c r="R883" s="902"/>
      <c r="S883" s="902"/>
      <c r="T883" s="904"/>
      <c r="U883" s="904"/>
      <c r="W883" s="902"/>
      <c r="X883" s="902"/>
      <c r="Y883" s="904"/>
      <c r="Z883" s="902"/>
      <c r="AA883" s="911"/>
      <c r="AB883" s="904"/>
      <c r="AD883" s="904"/>
      <c r="AE883" s="904"/>
      <c r="AG883" s="902"/>
      <c r="AH883" s="902"/>
      <c r="AI883" s="904"/>
      <c r="AK883" s="902"/>
      <c r="AL883" s="904"/>
    </row>
    <row r="884" ht="20.25" customHeight="1">
      <c r="A884" s="895"/>
      <c r="B884" s="895"/>
      <c r="F884" s="904"/>
      <c r="G884" s="902"/>
      <c r="H884" s="904"/>
      <c r="L884" s="902"/>
      <c r="M884" s="902"/>
      <c r="N884" s="910"/>
      <c r="P884" s="904"/>
      <c r="R884" s="902"/>
      <c r="S884" s="902"/>
      <c r="T884" s="904"/>
      <c r="U884" s="904"/>
      <c r="W884" s="902"/>
      <c r="X884" s="902"/>
      <c r="Y884" s="904"/>
      <c r="Z884" s="902"/>
      <c r="AA884" s="911"/>
      <c r="AB884" s="904"/>
      <c r="AD884" s="904"/>
      <c r="AE884" s="904"/>
      <c r="AG884" s="902"/>
      <c r="AH884" s="902"/>
      <c r="AI884" s="904"/>
      <c r="AK884" s="902"/>
      <c r="AL884" s="904"/>
    </row>
    <row r="885" ht="20.25" customHeight="1">
      <c r="A885" s="895"/>
      <c r="B885" s="895"/>
      <c r="F885" s="904"/>
      <c r="G885" s="902"/>
      <c r="H885" s="904"/>
      <c r="L885" s="902"/>
      <c r="M885" s="902"/>
      <c r="N885" s="910"/>
      <c r="P885" s="904"/>
      <c r="R885" s="902"/>
      <c r="S885" s="902"/>
      <c r="T885" s="904"/>
      <c r="U885" s="904"/>
      <c r="W885" s="902"/>
      <c r="X885" s="902"/>
      <c r="Y885" s="904"/>
      <c r="Z885" s="902"/>
      <c r="AA885" s="911"/>
      <c r="AB885" s="904"/>
      <c r="AD885" s="904"/>
      <c r="AE885" s="904"/>
      <c r="AG885" s="902"/>
      <c r="AH885" s="902"/>
      <c r="AI885" s="904"/>
      <c r="AK885" s="902"/>
      <c r="AL885" s="904"/>
    </row>
    <row r="886" ht="20.25" customHeight="1">
      <c r="A886" s="895"/>
      <c r="B886" s="895"/>
      <c r="F886" s="904"/>
      <c r="G886" s="902"/>
      <c r="H886" s="904"/>
      <c r="L886" s="902"/>
      <c r="M886" s="902"/>
      <c r="N886" s="910"/>
      <c r="P886" s="904"/>
      <c r="R886" s="902"/>
      <c r="S886" s="902"/>
      <c r="T886" s="904"/>
      <c r="U886" s="904"/>
      <c r="W886" s="902"/>
      <c r="X886" s="902"/>
      <c r="Y886" s="904"/>
      <c r="Z886" s="902"/>
      <c r="AA886" s="911"/>
      <c r="AB886" s="904"/>
      <c r="AD886" s="904"/>
      <c r="AE886" s="904"/>
      <c r="AG886" s="902"/>
      <c r="AH886" s="902"/>
      <c r="AI886" s="904"/>
      <c r="AK886" s="902"/>
      <c r="AL886" s="904"/>
    </row>
    <row r="887" ht="20.25" customHeight="1">
      <c r="A887" s="895"/>
      <c r="B887" s="895"/>
      <c r="F887" s="904"/>
      <c r="G887" s="902"/>
      <c r="H887" s="904"/>
      <c r="L887" s="902"/>
      <c r="M887" s="902"/>
      <c r="N887" s="910"/>
      <c r="P887" s="904"/>
      <c r="R887" s="902"/>
      <c r="S887" s="902"/>
      <c r="T887" s="904"/>
      <c r="U887" s="904"/>
      <c r="W887" s="902"/>
      <c r="X887" s="902"/>
      <c r="Y887" s="904"/>
      <c r="Z887" s="902"/>
      <c r="AA887" s="911"/>
      <c r="AB887" s="904"/>
      <c r="AD887" s="904"/>
      <c r="AE887" s="904"/>
      <c r="AG887" s="902"/>
      <c r="AH887" s="902"/>
      <c r="AI887" s="904"/>
      <c r="AK887" s="902"/>
      <c r="AL887" s="904"/>
    </row>
    <row r="888" ht="20.25" customHeight="1">
      <c r="A888" s="895"/>
      <c r="B888" s="895"/>
      <c r="F888" s="904"/>
      <c r="G888" s="902"/>
      <c r="H888" s="904"/>
      <c r="L888" s="902"/>
      <c r="M888" s="902"/>
      <c r="N888" s="910"/>
      <c r="P888" s="904"/>
      <c r="R888" s="902"/>
      <c r="S888" s="902"/>
      <c r="T888" s="904"/>
      <c r="U888" s="904"/>
      <c r="W888" s="902"/>
      <c r="X888" s="902"/>
      <c r="Y888" s="904"/>
      <c r="Z888" s="902"/>
      <c r="AA888" s="911"/>
      <c r="AB888" s="904"/>
      <c r="AD888" s="904"/>
      <c r="AE888" s="904"/>
      <c r="AG888" s="902"/>
      <c r="AH888" s="902"/>
      <c r="AI888" s="904"/>
      <c r="AK888" s="902"/>
      <c r="AL888" s="904"/>
    </row>
    <row r="889" ht="20.25" customHeight="1">
      <c r="A889" s="895"/>
      <c r="B889" s="895"/>
      <c r="F889" s="904"/>
      <c r="G889" s="902"/>
      <c r="H889" s="904"/>
      <c r="L889" s="902"/>
      <c r="M889" s="902"/>
      <c r="N889" s="910"/>
      <c r="P889" s="904"/>
      <c r="R889" s="902"/>
      <c r="S889" s="902"/>
      <c r="T889" s="904"/>
      <c r="U889" s="904"/>
      <c r="W889" s="902"/>
      <c r="X889" s="902"/>
      <c r="Y889" s="904"/>
      <c r="Z889" s="902"/>
      <c r="AA889" s="911"/>
      <c r="AB889" s="904"/>
      <c r="AD889" s="904"/>
      <c r="AE889" s="904"/>
      <c r="AG889" s="902"/>
      <c r="AH889" s="902"/>
      <c r="AI889" s="904"/>
      <c r="AK889" s="902"/>
      <c r="AL889" s="904"/>
    </row>
    <row r="890" ht="20.25" customHeight="1">
      <c r="A890" s="895"/>
      <c r="B890" s="895"/>
      <c r="F890" s="904"/>
      <c r="G890" s="902"/>
      <c r="H890" s="904"/>
      <c r="L890" s="902"/>
      <c r="M890" s="902"/>
      <c r="N890" s="910"/>
      <c r="P890" s="904"/>
      <c r="R890" s="902"/>
      <c r="S890" s="902"/>
      <c r="T890" s="904"/>
      <c r="U890" s="904"/>
      <c r="W890" s="902"/>
      <c r="X890" s="902"/>
      <c r="Y890" s="904"/>
      <c r="Z890" s="902"/>
      <c r="AA890" s="911"/>
      <c r="AB890" s="904"/>
      <c r="AD890" s="904"/>
      <c r="AE890" s="904"/>
      <c r="AG890" s="902"/>
      <c r="AH890" s="902"/>
      <c r="AI890" s="904"/>
      <c r="AK890" s="902"/>
      <c r="AL890" s="904"/>
    </row>
    <row r="891" ht="20.25" customHeight="1">
      <c r="A891" s="895"/>
      <c r="B891" s="895"/>
      <c r="F891" s="904"/>
      <c r="G891" s="902"/>
      <c r="H891" s="904"/>
      <c r="L891" s="902"/>
      <c r="M891" s="902"/>
      <c r="N891" s="910"/>
      <c r="P891" s="904"/>
      <c r="R891" s="902"/>
      <c r="S891" s="902"/>
      <c r="T891" s="904"/>
      <c r="U891" s="904"/>
      <c r="W891" s="902"/>
      <c r="X891" s="902"/>
      <c r="Y891" s="904"/>
      <c r="Z891" s="902"/>
      <c r="AA891" s="911"/>
      <c r="AB891" s="904"/>
      <c r="AD891" s="904"/>
      <c r="AE891" s="904"/>
      <c r="AG891" s="902"/>
      <c r="AH891" s="902"/>
      <c r="AI891" s="904"/>
      <c r="AK891" s="902"/>
      <c r="AL891" s="904"/>
    </row>
    <row r="892" ht="20.25" customHeight="1">
      <c r="A892" s="895"/>
      <c r="B892" s="895"/>
      <c r="F892" s="904"/>
      <c r="G892" s="902"/>
      <c r="H892" s="904"/>
      <c r="L892" s="902"/>
      <c r="M892" s="902"/>
      <c r="N892" s="910"/>
      <c r="P892" s="904"/>
      <c r="R892" s="902"/>
      <c r="S892" s="902"/>
      <c r="T892" s="904"/>
      <c r="U892" s="904"/>
      <c r="W892" s="902"/>
      <c r="X892" s="902"/>
      <c r="Y892" s="904"/>
      <c r="Z892" s="902"/>
      <c r="AA892" s="911"/>
      <c r="AB892" s="904"/>
      <c r="AD892" s="904"/>
      <c r="AE892" s="904"/>
      <c r="AG892" s="902"/>
      <c r="AH892" s="902"/>
      <c r="AI892" s="904"/>
      <c r="AK892" s="902"/>
      <c r="AL892" s="904"/>
    </row>
    <row r="893" ht="20.25" customHeight="1">
      <c r="A893" s="895"/>
      <c r="B893" s="895"/>
      <c r="F893" s="904"/>
      <c r="G893" s="902"/>
      <c r="H893" s="904"/>
      <c r="L893" s="902"/>
      <c r="M893" s="902"/>
      <c r="N893" s="910"/>
      <c r="P893" s="904"/>
      <c r="R893" s="902"/>
      <c r="S893" s="902"/>
      <c r="T893" s="904"/>
      <c r="U893" s="904"/>
      <c r="W893" s="902"/>
      <c r="X893" s="902"/>
      <c r="Y893" s="904"/>
      <c r="Z893" s="902"/>
      <c r="AA893" s="911"/>
      <c r="AB893" s="904"/>
      <c r="AD893" s="904"/>
      <c r="AE893" s="904"/>
      <c r="AG893" s="902"/>
      <c r="AH893" s="902"/>
      <c r="AI893" s="904"/>
      <c r="AK893" s="902"/>
      <c r="AL893" s="904"/>
    </row>
    <row r="894" ht="20.25" customHeight="1">
      <c r="A894" s="895"/>
      <c r="B894" s="895"/>
      <c r="F894" s="904"/>
      <c r="G894" s="902"/>
      <c r="H894" s="904"/>
      <c r="L894" s="902"/>
      <c r="M894" s="902"/>
      <c r="N894" s="910"/>
      <c r="P894" s="904"/>
      <c r="R894" s="902"/>
      <c r="S894" s="902"/>
      <c r="T894" s="904"/>
      <c r="U894" s="904"/>
      <c r="W894" s="902"/>
      <c r="X894" s="902"/>
      <c r="Y894" s="904"/>
      <c r="Z894" s="902"/>
      <c r="AA894" s="911"/>
      <c r="AB894" s="904"/>
      <c r="AD894" s="904"/>
      <c r="AE894" s="904"/>
      <c r="AG894" s="902"/>
      <c r="AH894" s="902"/>
      <c r="AI894" s="904"/>
      <c r="AK894" s="902"/>
      <c r="AL894" s="904"/>
    </row>
    <row r="895" ht="20.25" customHeight="1">
      <c r="A895" s="895"/>
      <c r="B895" s="895"/>
      <c r="F895" s="904"/>
      <c r="G895" s="902"/>
      <c r="H895" s="904"/>
      <c r="L895" s="902"/>
      <c r="M895" s="902"/>
      <c r="N895" s="910"/>
      <c r="P895" s="904"/>
      <c r="R895" s="902"/>
      <c r="S895" s="902"/>
      <c r="T895" s="904"/>
      <c r="U895" s="904"/>
      <c r="W895" s="902"/>
      <c r="X895" s="902"/>
      <c r="Y895" s="904"/>
      <c r="Z895" s="902"/>
      <c r="AA895" s="911"/>
      <c r="AB895" s="904"/>
      <c r="AD895" s="904"/>
      <c r="AE895" s="904"/>
      <c r="AG895" s="902"/>
      <c r="AH895" s="902"/>
      <c r="AI895" s="904"/>
      <c r="AK895" s="902"/>
      <c r="AL895" s="904"/>
    </row>
    <row r="896" ht="20.25" customHeight="1">
      <c r="A896" s="895"/>
      <c r="B896" s="895"/>
      <c r="F896" s="904"/>
      <c r="G896" s="902"/>
      <c r="H896" s="904"/>
      <c r="L896" s="902"/>
      <c r="M896" s="902"/>
      <c r="N896" s="910"/>
      <c r="P896" s="904"/>
      <c r="R896" s="902"/>
      <c r="S896" s="902"/>
      <c r="T896" s="904"/>
      <c r="U896" s="904"/>
      <c r="W896" s="902"/>
      <c r="X896" s="902"/>
      <c r="Y896" s="904"/>
      <c r="Z896" s="902"/>
      <c r="AA896" s="911"/>
      <c r="AB896" s="904"/>
      <c r="AD896" s="904"/>
      <c r="AE896" s="904"/>
      <c r="AG896" s="902"/>
      <c r="AH896" s="902"/>
      <c r="AI896" s="904"/>
      <c r="AK896" s="902"/>
      <c r="AL896" s="904"/>
    </row>
    <row r="897" ht="20.25" customHeight="1">
      <c r="A897" s="895"/>
      <c r="B897" s="895"/>
      <c r="F897" s="904"/>
      <c r="G897" s="902"/>
      <c r="H897" s="904"/>
      <c r="L897" s="902"/>
      <c r="M897" s="902"/>
      <c r="N897" s="910"/>
      <c r="P897" s="904"/>
      <c r="R897" s="902"/>
      <c r="S897" s="902"/>
      <c r="T897" s="904"/>
      <c r="U897" s="904"/>
      <c r="W897" s="902"/>
      <c r="X897" s="902"/>
      <c r="Y897" s="904"/>
      <c r="Z897" s="902"/>
      <c r="AA897" s="911"/>
      <c r="AB897" s="904"/>
      <c r="AD897" s="904"/>
      <c r="AE897" s="904"/>
      <c r="AG897" s="902"/>
      <c r="AH897" s="902"/>
      <c r="AI897" s="904"/>
      <c r="AK897" s="902"/>
      <c r="AL897" s="904"/>
    </row>
    <row r="898" ht="20.25" customHeight="1">
      <c r="A898" s="895"/>
      <c r="B898" s="895"/>
      <c r="F898" s="904"/>
      <c r="G898" s="902"/>
      <c r="H898" s="904"/>
      <c r="L898" s="902"/>
      <c r="M898" s="902"/>
      <c r="N898" s="910"/>
      <c r="P898" s="904"/>
      <c r="R898" s="902"/>
      <c r="S898" s="902"/>
      <c r="T898" s="904"/>
      <c r="U898" s="904"/>
      <c r="W898" s="902"/>
      <c r="X898" s="902"/>
      <c r="Y898" s="904"/>
      <c r="Z898" s="902"/>
      <c r="AA898" s="911"/>
      <c r="AB898" s="904"/>
      <c r="AD898" s="904"/>
      <c r="AE898" s="904"/>
      <c r="AG898" s="902"/>
      <c r="AH898" s="902"/>
      <c r="AI898" s="904"/>
      <c r="AK898" s="902"/>
      <c r="AL898" s="904"/>
    </row>
    <row r="899" ht="20.25" customHeight="1">
      <c r="A899" s="895"/>
      <c r="B899" s="895"/>
      <c r="F899" s="904"/>
      <c r="G899" s="902"/>
      <c r="H899" s="904"/>
      <c r="L899" s="902"/>
      <c r="M899" s="902"/>
      <c r="N899" s="910"/>
      <c r="P899" s="904"/>
      <c r="R899" s="902"/>
      <c r="S899" s="902"/>
      <c r="T899" s="904"/>
      <c r="U899" s="904"/>
      <c r="W899" s="902"/>
      <c r="X899" s="902"/>
      <c r="Y899" s="904"/>
      <c r="Z899" s="902"/>
      <c r="AA899" s="911"/>
      <c r="AB899" s="904"/>
      <c r="AD899" s="904"/>
      <c r="AE899" s="904"/>
      <c r="AG899" s="902"/>
      <c r="AH899" s="902"/>
      <c r="AI899" s="904"/>
      <c r="AK899" s="902"/>
      <c r="AL899" s="904"/>
    </row>
    <row r="900" ht="20.25" customHeight="1">
      <c r="A900" s="895"/>
      <c r="B900" s="895"/>
      <c r="F900" s="904"/>
      <c r="G900" s="902"/>
      <c r="H900" s="904"/>
      <c r="L900" s="902"/>
      <c r="M900" s="902"/>
      <c r="N900" s="910"/>
      <c r="P900" s="904"/>
      <c r="R900" s="902"/>
      <c r="S900" s="902"/>
      <c r="T900" s="904"/>
      <c r="U900" s="904"/>
      <c r="W900" s="902"/>
      <c r="X900" s="902"/>
      <c r="Y900" s="904"/>
      <c r="Z900" s="902"/>
      <c r="AA900" s="911"/>
      <c r="AB900" s="904"/>
      <c r="AD900" s="904"/>
      <c r="AE900" s="904"/>
      <c r="AG900" s="902"/>
      <c r="AH900" s="902"/>
      <c r="AI900" s="904"/>
      <c r="AK900" s="902"/>
      <c r="AL900" s="904"/>
    </row>
    <row r="901" ht="20.25" customHeight="1">
      <c r="A901" s="895"/>
      <c r="B901" s="895"/>
      <c r="F901" s="904"/>
      <c r="G901" s="902"/>
      <c r="H901" s="904"/>
      <c r="L901" s="902"/>
      <c r="M901" s="902"/>
      <c r="N901" s="910"/>
      <c r="P901" s="904"/>
      <c r="R901" s="902"/>
      <c r="S901" s="902"/>
      <c r="T901" s="904"/>
      <c r="U901" s="904"/>
      <c r="W901" s="902"/>
      <c r="X901" s="902"/>
      <c r="Y901" s="904"/>
      <c r="Z901" s="902"/>
      <c r="AA901" s="911"/>
      <c r="AB901" s="904"/>
      <c r="AD901" s="904"/>
      <c r="AE901" s="904"/>
      <c r="AG901" s="902"/>
      <c r="AH901" s="902"/>
      <c r="AI901" s="904"/>
      <c r="AK901" s="902"/>
      <c r="AL901" s="904"/>
    </row>
    <row r="902" ht="20.25" customHeight="1">
      <c r="A902" s="895"/>
      <c r="B902" s="895"/>
      <c r="F902" s="904"/>
      <c r="G902" s="902"/>
      <c r="H902" s="904"/>
      <c r="L902" s="902"/>
      <c r="M902" s="902"/>
      <c r="N902" s="910"/>
      <c r="P902" s="904"/>
      <c r="R902" s="902"/>
      <c r="S902" s="902"/>
      <c r="T902" s="904"/>
      <c r="U902" s="904"/>
      <c r="W902" s="902"/>
      <c r="X902" s="902"/>
      <c r="Y902" s="904"/>
      <c r="Z902" s="902"/>
      <c r="AA902" s="911"/>
      <c r="AB902" s="904"/>
      <c r="AD902" s="904"/>
      <c r="AE902" s="904"/>
      <c r="AG902" s="902"/>
      <c r="AH902" s="902"/>
      <c r="AI902" s="904"/>
      <c r="AK902" s="902"/>
      <c r="AL902" s="904"/>
    </row>
    <row r="903" ht="20.25" customHeight="1">
      <c r="A903" s="895"/>
      <c r="B903" s="895"/>
      <c r="F903" s="904"/>
      <c r="G903" s="902"/>
      <c r="H903" s="904"/>
      <c r="L903" s="902"/>
      <c r="M903" s="902"/>
      <c r="N903" s="910"/>
      <c r="P903" s="904"/>
      <c r="R903" s="902"/>
      <c r="S903" s="902"/>
      <c r="T903" s="904"/>
      <c r="U903" s="904"/>
      <c r="W903" s="902"/>
      <c r="X903" s="902"/>
      <c r="Y903" s="904"/>
      <c r="Z903" s="902"/>
      <c r="AA903" s="911"/>
      <c r="AB903" s="904"/>
      <c r="AD903" s="904"/>
      <c r="AE903" s="904"/>
      <c r="AG903" s="902"/>
      <c r="AH903" s="902"/>
      <c r="AI903" s="904"/>
      <c r="AK903" s="902"/>
      <c r="AL903" s="904"/>
    </row>
    <row r="904" ht="20.25" customHeight="1">
      <c r="A904" s="895"/>
      <c r="B904" s="895"/>
      <c r="F904" s="904"/>
      <c r="G904" s="902"/>
      <c r="H904" s="904"/>
      <c r="L904" s="902"/>
      <c r="M904" s="902"/>
      <c r="N904" s="910"/>
      <c r="P904" s="904"/>
      <c r="R904" s="902"/>
      <c r="S904" s="902"/>
      <c r="T904" s="904"/>
      <c r="U904" s="904"/>
      <c r="W904" s="902"/>
      <c r="X904" s="902"/>
      <c r="Y904" s="904"/>
      <c r="Z904" s="902"/>
      <c r="AA904" s="911"/>
      <c r="AB904" s="904"/>
      <c r="AD904" s="904"/>
      <c r="AE904" s="904"/>
      <c r="AG904" s="902"/>
      <c r="AH904" s="902"/>
      <c r="AI904" s="904"/>
      <c r="AK904" s="902"/>
      <c r="AL904" s="904"/>
    </row>
    <row r="905" ht="20.25" customHeight="1">
      <c r="A905" s="895"/>
      <c r="B905" s="895"/>
      <c r="F905" s="904"/>
      <c r="G905" s="902"/>
      <c r="H905" s="904"/>
      <c r="L905" s="902"/>
      <c r="M905" s="902"/>
      <c r="N905" s="910"/>
      <c r="P905" s="904"/>
      <c r="R905" s="902"/>
      <c r="S905" s="902"/>
      <c r="T905" s="904"/>
      <c r="U905" s="904"/>
      <c r="W905" s="902"/>
      <c r="X905" s="902"/>
      <c r="Y905" s="904"/>
      <c r="Z905" s="902"/>
      <c r="AA905" s="911"/>
      <c r="AB905" s="904"/>
      <c r="AD905" s="904"/>
      <c r="AE905" s="904"/>
      <c r="AG905" s="902"/>
      <c r="AH905" s="902"/>
      <c r="AI905" s="904"/>
      <c r="AK905" s="902"/>
      <c r="AL905" s="904"/>
    </row>
    <row r="906" ht="20.25" customHeight="1">
      <c r="A906" s="895"/>
      <c r="B906" s="895"/>
      <c r="F906" s="904"/>
      <c r="G906" s="902"/>
      <c r="H906" s="904"/>
      <c r="L906" s="902"/>
      <c r="M906" s="902"/>
      <c r="N906" s="910"/>
      <c r="P906" s="904"/>
      <c r="R906" s="902"/>
      <c r="S906" s="902"/>
      <c r="T906" s="904"/>
      <c r="U906" s="904"/>
      <c r="W906" s="902"/>
      <c r="X906" s="902"/>
      <c r="Y906" s="904"/>
      <c r="Z906" s="902"/>
      <c r="AA906" s="911"/>
      <c r="AB906" s="904"/>
      <c r="AD906" s="904"/>
      <c r="AE906" s="904"/>
      <c r="AG906" s="902"/>
      <c r="AH906" s="902"/>
      <c r="AI906" s="904"/>
      <c r="AK906" s="902"/>
      <c r="AL906" s="904"/>
    </row>
    <row r="907" ht="20.25" customHeight="1">
      <c r="A907" s="895"/>
      <c r="B907" s="895"/>
      <c r="F907" s="904"/>
      <c r="G907" s="902"/>
      <c r="H907" s="904"/>
      <c r="L907" s="902"/>
      <c r="M907" s="902"/>
      <c r="N907" s="910"/>
      <c r="P907" s="904"/>
      <c r="R907" s="902"/>
      <c r="S907" s="902"/>
      <c r="T907" s="904"/>
      <c r="U907" s="904"/>
      <c r="W907" s="902"/>
      <c r="X907" s="902"/>
      <c r="Y907" s="904"/>
      <c r="Z907" s="902"/>
      <c r="AA907" s="911"/>
      <c r="AB907" s="904"/>
      <c r="AD907" s="904"/>
      <c r="AE907" s="904"/>
      <c r="AG907" s="902"/>
      <c r="AH907" s="902"/>
      <c r="AI907" s="904"/>
      <c r="AK907" s="902"/>
      <c r="AL907" s="904"/>
    </row>
    <row r="908" ht="20.25" customHeight="1">
      <c r="A908" s="895"/>
      <c r="B908" s="895"/>
      <c r="F908" s="904"/>
      <c r="G908" s="902"/>
      <c r="H908" s="904"/>
      <c r="L908" s="902"/>
      <c r="M908" s="902"/>
      <c r="N908" s="910"/>
      <c r="P908" s="904"/>
      <c r="R908" s="902"/>
      <c r="S908" s="902"/>
      <c r="T908" s="904"/>
      <c r="U908" s="904"/>
      <c r="W908" s="902"/>
      <c r="X908" s="902"/>
      <c r="Y908" s="904"/>
      <c r="Z908" s="902"/>
      <c r="AA908" s="911"/>
      <c r="AB908" s="904"/>
      <c r="AD908" s="904"/>
      <c r="AE908" s="904"/>
      <c r="AG908" s="902"/>
      <c r="AH908" s="902"/>
      <c r="AI908" s="904"/>
      <c r="AK908" s="902"/>
      <c r="AL908" s="904"/>
    </row>
    <row r="909" ht="20.25" customHeight="1">
      <c r="A909" s="895"/>
      <c r="B909" s="895"/>
      <c r="F909" s="904"/>
      <c r="G909" s="902"/>
      <c r="H909" s="904"/>
      <c r="L909" s="902"/>
      <c r="M909" s="902"/>
      <c r="N909" s="910"/>
      <c r="P909" s="904"/>
      <c r="R909" s="902"/>
      <c r="S909" s="902"/>
      <c r="T909" s="904"/>
      <c r="U909" s="904"/>
      <c r="W909" s="902"/>
      <c r="X909" s="902"/>
      <c r="Y909" s="904"/>
      <c r="Z909" s="902"/>
      <c r="AA909" s="911"/>
      <c r="AB909" s="904"/>
      <c r="AD909" s="904"/>
      <c r="AE909" s="904"/>
      <c r="AG909" s="902"/>
      <c r="AH909" s="902"/>
      <c r="AI909" s="904"/>
      <c r="AK909" s="902"/>
      <c r="AL909" s="904"/>
    </row>
    <row r="910" ht="20.25" customHeight="1">
      <c r="A910" s="895"/>
      <c r="B910" s="895"/>
      <c r="F910" s="904"/>
      <c r="G910" s="902"/>
      <c r="H910" s="904"/>
      <c r="L910" s="902"/>
      <c r="M910" s="902"/>
      <c r="N910" s="910"/>
      <c r="P910" s="904"/>
      <c r="R910" s="902"/>
      <c r="S910" s="902"/>
      <c r="T910" s="904"/>
      <c r="U910" s="904"/>
      <c r="W910" s="902"/>
      <c r="X910" s="902"/>
      <c r="Y910" s="904"/>
      <c r="Z910" s="902"/>
      <c r="AA910" s="911"/>
      <c r="AB910" s="904"/>
      <c r="AD910" s="904"/>
      <c r="AE910" s="904"/>
      <c r="AG910" s="902"/>
      <c r="AH910" s="902"/>
      <c r="AI910" s="904"/>
      <c r="AK910" s="902"/>
      <c r="AL910" s="904"/>
    </row>
    <row r="911" ht="20.25" customHeight="1">
      <c r="A911" s="895"/>
      <c r="B911" s="895"/>
      <c r="F911" s="904"/>
      <c r="G911" s="902"/>
      <c r="H911" s="904"/>
      <c r="L911" s="902"/>
      <c r="M911" s="902"/>
      <c r="N911" s="910"/>
      <c r="P911" s="904"/>
      <c r="R911" s="902"/>
      <c r="S911" s="902"/>
      <c r="T911" s="904"/>
      <c r="U911" s="904"/>
      <c r="W911" s="902"/>
      <c r="X911" s="902"/>
      <c r="Y911" s="904"/>
      <c r="Z911" s="902"/>
      <c r="AA911" s="911"/>
      <c r="AB911" s="904"/>
      <c r="AD911" s="904"/>
      <c r="AE911" s="904"/>
      <c r="AG911" s="902"/>
      <c r="AH911" s="902"/>
      <c r="AI911" s="904"/>
      <c r="AK911" s="902"/>
      <c r="AL911" s="904"/>
    </row>
    <row r="912" ht="20.25" customHeight="1">
      <c r="A912" s="895"/>
      <c r="B912" s="895"/>
      <c r="F912" s="904"/>
      <c r="G912" s="902"/>
      <c r="H912" s="904"/>
      <c r="L912" s="902"/>
      <c r="M912" s="902"/>
      <c r="N912" s="910"/>
      <c r="P912" s="904"/>
      <c r="R912" s="902"/>
      <c r="S912" s="902"/>
      <c r="T912" s="904"/>
      <c r="U912" s="904"/>
      <c r="W912" s="902"/>
      <c r="X912" s="902"/>
      <c r="Y912" s="904"/>
      <c r="Z912" s="902"/>
      <c r="AA912" s="911"/>
      <c r="AB912" s="904"/>
      <c r="AD912" s="904"/>
      <c r="AE912" s="904"/>
      <c r="AG912" s="902"/>
      <c r="AH912" s="902"/>
      <c r="AI912" s="904"/>
      <c r="AK912" s="902"/>
      <c r="AL912" s="904"/>
    </row>
    <row r="913" ht="20.25" customHeight="1">
      <c r="A913" s="895"/>
      <c r="B913" s="895"/>
      <c r="F913" s="904"/>
      <c r="G913" s="902"/>
      <c r="H913" s="904"/>
      <c r="L913" s="902"/>
      <c r="M913" s="902"/>
      <c r="N913" s="910"/>
      <c r="P913" s="904"/>
      <c r="R913" s="902"/>
      <c r="S913" s="902"/>
      <c r="T913" s="904"/>
      <c r="U913" s="904"/>
      <c r="W913" s="902"/>
      <c r="X913" s="902"/>
      <c r="Y913" s="904"/>
      <c r="Z913" s="902"/>
      <c r="AA913" s="911"/>
      <c r="AB913" s="904"/>
      <c r="AD913" s="904"/>
      <c r="AE913" s="904"/>
      <c r="AG913" s="902"/>
      <c r="AH913" s="902"/>
      <c r="AI913" s="904"/>
      <c r="AK913" s="902"/>
      <c r="AL913" s="904"/>
    </row>
    <row r="914" ht="20.25" customHeight="1">
      <c r="A914" s="895"/>
      <c r="B914" s="895"/>
      <c r="F914" s="904"/>
      <c r="G914" s="902"/>
      <c r="H914" s="904"/>
      <c r="L914" s="902"/>
      <c r="M914" s="902"/>
      <c r="N914" s="910"/>
      <c r="P914" s="904"/>
      <c r="R914" s="902"/>
      <c r="S914" s="902"/>
      <c r="T914" s="904"/>
      <c r="U914" s="904"/>
      <c r="W914" s="902"/>
      <c r="X914" s="902"/>
      <c r="Y914" s="904"/>
      <c r="Z914" s="902"/>
      <c r="AA914" s="911"/>
      <c r="AB914" s="904"/>
      <c r="AD914" s="904"/>
      <c r="AE914" s="904"/>
      <c r="AG914" s="902"/>
      <c r="AH914" s="902"/>
      <c r="AI914" s="904"/>
      <c r="AK914" s="902"/>
      <c r="AL914" s="904"/>
    </row>
    <row r="915" ht="20.25" customHeight="1">
      <c r="A915" s="895"/>
      <c r="B915" s="895"/>
      <c r="F915" s="904"/>
      <c r="G915" s="902"/>
      <c r="H915" s="904"/>
      <c r="L915" s="902"/>
      <c r="M915" s="902"/>
      <c r="N915" s="910"/>
      <c r="P915" s="904"/>
      <c r="R915" s="902"/>
      <c r="S915" s="902"/>
      <c r="T915" s="904"/>
      <c r="U915" s="904"/>
      <c r="W915" s="902"/>
      <c r="X915" s="902"/>
      <c r="Y915" s="904"/>
      <c r="Z915" s="902"/>
      <c r="AA915" s="911"/>
      <c r="AB915" s="904"/>
      <c r="AD915" s="904"/>
      <c r="AE915" s="904"/>
      <c r="AG915" s="902"/>
      <c r="AH915" s="902"/>
      <c r="AI915" s="904"/>
      <c r="AK915" s="902"/>
      <c r="AL915" s="904"/>
    </row>
    <row r="916" ht="20.25" customHeight="1">
      <c r="A916" s="895"/>
      <c r="B916" s="895"/>
      <c r="F916" s="904"/>
      <c r="G916" s="902"/>
      <c r="H916" s="904"/>
      <c r="L916" s="902"/>
      <c r="M916" s="902"/>
      <c r="N916" s="910"/>
      <c r="P916" s="904"/>
      <c r="R916" s="902"/>
      <c r="S916" s="902"/>
      <c r="T916" s="904"/>
      <c r="U916" s="904"/>
      <c r="W916" s="902"/>
      <c r="X916" s="902"/>
      <c r="Y916" s="904"/>
      <c r="Z916" s="902"/>
      <c r="AA916" s="911"/>
      <c r="AB916" s="904"/>
      <c r="AD916" s="904"/>
      <c r="AE916" s="904"/>
      <c r="AG916" s="902"/>
      <c r="AH916" s="902"/>
      <c r="AI916" s="904"/>
      <c r="AK916" s="902"/>
      <c r="AL916" s="904"/>
    </row>
    <row r="917" ht="20.25" customHeight="1">
      <c r="A917" s="895"/>
      <c r="B917" s="895"/>
      <c r="F917" s="904"/>
      <c r="G917" s="902"/>
      <c r="H917" s="904"/>
      <c r="L917" s="902"/>
      <c r="M917" s="902"/>
      <c r="N917" s="910"/>
      <c r="P917" s="904"/>
      <c r="R917" s="902"/>
      <c r="S917" s="902"/>
      <c r="T917" s="904"/>
      <c r="U917" s="904"/>
      <c r="W917" s="902"/>
      <c r="X917" s="902"/>
      <c r="Y917" s="904"/>
      <c r="Z917" s="902"/>
      <c r="AA917" s="911"/>
      <c r="AB917" s="904"/>
      <c r="AD917" s="904"/>
      <c r="AE917" s="904"/>
      <c r="AG917" s="902"/>
      <c r="AH917" s="902"/>
      <c r="AI917" s="904"/>
      <c r="AK917" s="902"/>
      <c r="AL917" s="904"/>
    </row>
    <row r="918" ht="20.25" customHeight="1">
      <c r="A918" s="895"/>
      <c r="B918" s="895"/>
      <c r="F918" s="904"/>
      <c r="G918" s="902"/>
      <c r="H918" s="904"/>
      <c r="L918" s="902"/>
      <c r="M918" s="902"/>
      <c r="N918" s="910"/>
      <c r="P918" s="904"/>
      <c r="R918" s="902"/>
      <c r="S918" s="902"/>
      <c r="T918" s="904"/>
      <c r="U918" s="904"/>
      <c r="W918" s="902"/>
      <c r="X918" s="902"/>
      <c r="Y918" s="904"/>
      <c r="Z918" s="902"/>
      <c r="AA918" s="911"/>
      <c r="AB918" s="904"/>
      <c r="AD918" s="904"/>
      <c r="AE918" s="904"/>
      <c r="AG918" s="902"/>
      <c r="AH918" s="902"/>
      <c r="AI918" s="904"/>
      <c r="AK918" s="902"/>
      <c r="AL918" s="904"/>
    </row>
    <row r="919" ht="20.25" customHeight="1">
      <c r="A919" s="895"/>
      <c r="B919" s="895"/>
      <c r="F919" s="904"/>
      <c r="G919" s="902"/>
      <c r="H919" s="904"/>
      <c r="L919" s="902"/>
      <c r="M919" s="902"/>
      <c r="N919" s="910"/>
      <c r="P919" s="904"/>
      <c r="R919" s="902"/>
      <c r="S919" s="902"/>
      <c r="T919" s="904"/>
      <c r="U919" s="904"/>
      <c r="W919" s="902"/>
      <c r="X919" s="902"/>
      <c r="Y919" s="904"/>
      <c r="Z919" s="902"/>
      <c r="AA919" s="911"/>
      <c r="AB919" s="904"/>
      <c r="AD919" s="904"/>
      <c r="AE919" s="904"/>
      <c r="AG919" s="902"/>
      <c r="AH919" s="902"/>
      <c r="AI919" s="904"/>
      <c r="AK919" s="902"/>
      <c r="AL919" s="904"/>
    </row>
    <row r="920" ht="20.25" customHeight="1">
      <c r="A920" s="895"/>
      <c r="B920" s="895"/>
      <c r="F920" s="904"/>
      <c r="G920" s="902"/>
      <c r="H920" s="904"/>
      <c r="L920" s="902"/>
      <c r="M920" s="902"/>
      <c r="N920" s="910"/>
      <c r="P920" s="904"/>
      <c r="R920" s="902"/>
      <c r="S920" s="902"/>
      <c r="T920" s="904"/>
      <c r="U920" s="904"/>
      <c r="W920" s="902"/>
      <c r="X920" s="902"/>
      <c r="Y920" s="904"/>
      <c r="Z920" s="902"/>
      <c r="AA920" s="911"/>
      <c r="AB920" s="904"/>
      <c r="AD920" s="904"/>
      <c r="AE920" s="904"/>
      <c r="AG920" s="902"/>
      <c r="AH920" s="902"/>
      <c r="AI920" s="904"/>
      <c r="AK920" s="902"/>
      <c r="AL920" s="904"/>
    </row>
    <row r="921" ht="20.25" customHeight="1">
      <c r="A921" s="895"/>
      <c r="B921" s="895"/>
      <c r="F921" s="904"/>
      <c r="G921" s="902"/>
      <c r="H921" s="904"/>
      <c r="L921" s="902"/>
      <c r="M921" s="902"/>
      <c r="N921" s="910"/>
      <c r="P921" s="904"/>
      <c r="R921" s="902"/>
      <c r="S921" s="902"/>
      <c r="T921" s="904"/>
      <c r="U921" s="904"/>
      <c r="W921" s="902"/>
      <c r="X921" s="902"/>
      <c r="Y921" s="904"/>
      <c r="Z921" s="902"/>
      <c r="AA921" s="911"/>
      <c r="AB921" s="904"/>
      <c r="AD921" s="904"/>
      <c r="AE921" s="904"/>
      <c r="AG921" s="902"/>
      <c r="AH921" s="902"/>
      <c r="AI921" s="904"/>
      <c r="AK921" s="902"/>
      <c r="AL921" s="904"/>
    </row>
    <row r="922" ht="20.25" customHeight="1">
      <c r="A922" s="895"/>
      <c r="B922" s="895"/>
      <c r="F922" s="904"/>
      <c r="G922" s="902"/>
      <c r="H922" s="904"/>
      <c r="L922" s="902"/>
      <c r="M922" s="902"/>
      <c r="N922" s="910"/>
      <c r="P922" s="904"/>
      <c r="R922" s="902"/>
      <c r="S922" s="902"/>
      <c r="T922" s="904"/>
      <c r="U922" s="904"/>
      <c r="W922" s="902"/>
      <c r="X922" s="902"/>
      <c r="Y922" s="904"/>
      <c r="Z922" s="902"/>
      <c r="AA922" s="911"/>
      <c r="AB922" s="904"/>
      <c r="AD922" s="904"/>
      <c r="AE922" s="904"/>
      <c r="AG922" s="902"/>
      <c r="AH922" s="902"/>
      <c r="AI922" s="904"/>
      <c r="AK922" s="902"/>
      <c r="AL922" s="904"/>
    </row>
    <row r="923" ht="20.25" customHeight="1">
      <c r="A923" s="895"/>
      <c r="B923" s="895"/>
      <c r="F923" s="904"/>
      <c r="G923" s="902"/>
      <c r="H923" s="904"/>
      <c r="L923" s="902"/>
      <c r="M923" s="902"/>
      <c r="N923" s="910"/>
      <c r="P923" s="904"/>
      <c r="R923" s="902"/>
      <c r="S923" s="902"/>
      <c r="T923" s="904"/>
      <c r="U923" s="904"/>
      <c r="W923" s="902"/>
      <c r="X923" s="902"/>
      <c r="Y923" s="904"/>
      <c r="Z923" s="902"/>
      <c r="AA923" s="911"/>
      <c r="AB923" s="904"/>
      <c r="AD923" s="904"/>
      <c r="AE923" s="904"/>
      <c r="AG923" s="902"/>
      <c r="AH923" s="902"/>
      <c r="AI923" s="904"/>
      <c r="AK923" s="902"/>
      <c r="AL923" s="904"/>
    </row>
    <row r="924" ht="20.25" customHeight="1">
      <c r="A924" s="895"/>
      <c r="B924" s="895"/>
      <c r="F924" s="904"/>
      <c r="G924" s="902"/>
      <c r="H924" s="904"/>
      <c r="L924" s="902"/>
      <c r="M924" s="902"/>
      <c r="N924" s="910"/>
      <c r="P924" s="904"/>
      <c r="R924" s="902"/>
      <c r="S924" s="902"/>
      <c r="T924" s="904"/>
      <c r="U924" s="904"/>
      <c r="W924" s="902"/>
      <c r="X924" s="902"/>
      <c r="Y924" s="904"/>
      <c r="Z924" s="902"/>
      <c r="AA924" s="911"/>
      <c r="AB924" s="904"/>
      <c r="AD924" s="904"/>
      <c r="AE924" s="904"/>
      <c r="AG924" s="902"/>
      <c r="AH924" s="902"/>
      <c r="AI924" s="904"/>
      <c r="AK924" s="902"/>
      <c r="AL924" s="904"/>
    </row>
    <row r="925" ht="20.25" customHeight="1">
      <c r="A925" s="895"/>
      <c r="B925" s="895"/>
      <c r="F925" s="904"/>
      <c r="G925" s="902"/>
      <c r="H925" s="904"/>
      <c r="L925" s="902"/>
      <c r="M925" s="902"/>
      <c r="N925" s="910"/>
      <c r="P925" s="904"/>
      <c r="R925" s="902"/>
      <c r="S925" s="902"/>
      <c r="T925" s="904"/>
      <c r="U925" s="904"/>
      <c r="W925" s="902"/>
      <c r="X925" s="902"/>
      <c r="Y925" s="904"/>
      <c r="Z925" s="902"/>
      <c r="AA925" s="911"/>
      <c r="AB925" s="904"/>
      <c r="AD925" s="904"/>
      <c r="AE925" s="904"/>
      <c r="AG925" s="902"/>
      <c r="AH925" s="902"/>
      <c r="AI925" s="904"/>
      <c r="AK925" s="902"/>
      <c r="AL925" s="904"/>
    </row>
    <row r="926" ht="20.25" customHeight="1">
      <c r="A926" s="895"/>
      <c r="B926" s="895"/>
      <c r="F926" s="904"/>
      <c r="G926" s="902"/>
      <c r="H926" s="904"/>
      <c r="L926" s="902"/>
      <c r="M926" s="902"/>
      <c r="N926" s="910"/>
      <c r="P926" s="904"/>
      <c r="R926" s="902"/>
      <c r="S926" s="902"/>
      <c r="T926" s="904"/>
      <c r="U926" s="904"/>
      <c r="W926" s="902"/>
      <c r="X926" s="902"/>
      <c r="Y926" s="904"/>
      <c r="Z926" s="902"/>
      <c r="AA926" s="911"/>
      <c r="AB926" s="904"/>
      <c r="AD926" s="904"/>
      <c r="AE926" s="904"/>
      <c r="AG926" s="902"/>
      <c r="AH926" s="902"/>
      <c r="AI926" s="904"/>
      <c r="AK926" s="902"/>
      <c r="AL926" s="904"/>
    </row>
    <row r="927" ht="20.25" customHeight="1">
      <c r="A927" s="895"/>
      <c r="B927" s="895"/>
      <c r="F927" s="904"/>
      <c r="G927" s="902"/>
      <c r="H927" s="904"/>
      <c r="L927" s="902"/>
      <c r="M927" s="902"/>
      <c r="N927" s="910"/>
      <c r="P927" s="904"/>
      <c r="R927" s="902"/>
      <c r="S927" s="902"/>
      <c r="T927" s="904"/>
      <c r="U927" s="904"/>
      <c r="W927" s="902"/>
      <c r="X927" s="902"/>
      <c r="Y927" s="904"/>
      <c r="Z927" s="902"/>
      <c r="AA927" s="911"/>
      <c r="AB927" s="904"/>
      <c r="AD927" s="904"/>
      <c r="AE927" s="904"/>
      <c r="AG927" s="902"/>
      <c r="AH927" s="902"/>
      <c r="AI927" s="904"/>
      <c r="AK927" s="902"/>
      <c r="AL927" s="904"/>
    </row>
    <row r="928" ht="20.25" customHeight="1">
      <c r="A928" s="895"/>
      <c r="B928" s="895"/>
      <c r="F928" s="904"/>
      <c r="G928" s="902"/>
      <c r="H928" s="904"/>
      <c r="L928" s="902"/>
      <c r="M928" s="902"/>
      <c r="N928" s="910"/>
      <c r="P928" s="904"/>
      <c r="R928" s="902"/>
      <c r="S928" s="902"/>
      <c r="T928" s="904"/>
      <c r="U928" s="904"/>
      <c r="W928" s="902"/>
      <c r="X928" s="902"/>
      <c r="Y928" s="904"/>
      <c r="Z928" s="902"/>
      <c r="AA928" s="911"/>
      <c r="AB928" s="904"/>
      <c r="AD928" s="904"/>
      <c r="AE928" s="904"/>
      <c r="AG928" s="902"/>
      <c r="AH928" s="902"/>
      <c r="AI928" s="904"/>
      <c r="AK928" s="902"/>
      <c r="AL928" s="904"/>
    </row>
    <row r="929" ht="20.25" customHeight="1">
      <c r="A929" s="895"/>
      <c r="B929" s="895"/>
      <c r="F929" s="904"/>
      <c r="G929" s="902"/>
      <c r="H929" s="904"/>
      <c r="L929" s="902"/>
      <c r="M929" s="902"/>
      <c r="N929" s="910"/>
      <c r="P929" s="904"/>
      <c r="R929" s="902"/>
      <c r="S929" s="902"/>
      <c r="T929" s="904"/>
      <c r="U929" s="904"/>
      <c r="W929" s="902"/>
      <c r="X929" s="902"/>
      <c r="Y929" s="904"/>
      <c r="Z929" s="902"/>
      <c r="AA929" s="911"/>
      <c r="AB929" s="904"/>
      <c r="AD929" s="904"/>
      <c r="AE929" s="904"/>
      <c r="AG929" s="902"/>
      <c r="AH929" s="902"/>
      <c r="AI929" s="904"/>
      <c r="AK929" s="902"/>
      <c r="AL929" s="904"/>
    </row>
    <row r="930" ht="20.25" customHeight="1">
      <c r="A930" s="895"/>
      <c r="B930" s="895"/>
      <c r="F930" s="904"/>
      <c r="G930" s="902"/>
      <c r="H930" s="904"/>
      <c r="L930" s="902"/>
      <c r="M930" s="902"/>
      <c r="N930" s="910"/>
      <c r="P930" s="904"/>
      <c r="R930" s="902"/>
      <c r="S930" s="902"/>
      <c r="T930" s="904"/>
      <c r="U930" s="904"/>
      <c r="W930" s="902"/>
      <c r="X930" s="902"/>
      <c r="Y930" s="904"/>
      <c r="Z930" s="902"/>
      <c r="AA930" s="911"/>
      <c r="AB930" s="904"/>
      <c r="AD930" s="904"/>
      <c r="AE930" s="904"/>
      <c r="AG930" s="902"/>
      <c r="AH930" s="902"/>
      <c r="AI930" s="904"/>
      <c r="AK930" s="902"/>
      <c r="AL930" s="904"/>
    </row>
    <row r="931" ht="20.25" customHeight="1">
      <c r="A931" s="895"/>
      <c r="B931" s="895"/>
      <c r="F931" s="904"/>
      <c r="G931" s="902"/>
      <c r="H931" s="904"/>
      <c r="L931" s="902"/>
      <c r="M931" s="902"/>
      <c r="N931" s="910"/>
      <c r="P931" s="904"/>
      <c r="R931" s="902"/>
      <c r="S931" s="902"/>
      <c r="T931" s="904"/>
      <c r="U931" s="904"/>
      <c r="W931" s="902"/>
      <c r="X931" s="902"/>
      <c r="Y931" s="904"/>
      <c r="Z931" s="902"/>
      <c r="AA931" s="911"/>
      <c r="AB931" s="904"/>
      <c r="AD931" s="904"/>
      <c r="AE931" s="904"/>
      <c r="AG931" s="902"/>
      <c r="AH931" s="902"/>
      <c r="AI931" s="904"/>
      <c r="AK931" s="902"/>
      <c r="AL931" s="904"/>
    </row>
    <row r="932" ht="20.25" customHeight="1">
      <c r="A932" s="895"/>
      <c r="B932" s="895"/>
      <c r="F932" s="904"/>
      <c r="G932" s="902"/>
      <c r="H932" s="904"/>
      <c r="L932" s="902"/>
      <c r="M932" s="902"/>
      <c r="N932" s="910"/>
      <c r="P932" s="904"/>
      <c r="R932" s="902"/>
      <c r="S932" s="902"/>
      <c r="T932" s="904"/>
      <c r="U932" s="904"/>
      <c r="W932" s="902"/>
      <c r="X932" s="902"/>
      <c r="Y932" s="904"/>
      <c r="Z932" s="902"/>
      <c r="AA932" s="911"/>
      <c r="AB932" s="904"/>
      <c r="AD932" s="904"/>
      <c r="AE932" s="904"/>
      <c r="AG932" s="902"/>
      <c r="AH932" s="902"/>
      <c r="AI932" s="904"/>
      <c r="AK932" s="902"/>
      <c r="AL932" s="904"/>
    </row>
    <row r="933" ht="20.25" customHeight="1">
      <c r="A933" s="895"/>
      <c r="B933" s="895"/>
      <c r="F933" s="904"/>
      <c r="G933" s="902"/>
      <c r="H933" s="904"/>
      <c r="L933" s="902"/>
      <c r="M933" s="902"/>
      <c r="N933" s="910"/>
      <c r="P933" s="904"/>
      <c r="R933" s="902"/>
      <c r="S933" s="902"/>
      <c r="T933" s="904"/>
      <c r="U933" s="904"/>
      <c r="W933" s="902"/>
      <c r="X933" s="902"/>
      <c r="Y933" s="904"/>
      <c r="Z933" s="902"/>
      <c r="AA933" s="911"/>
      <c r="AB933" s="904"/>
      <c r="AD933" s="904"/>
      <c r="AE933" s="904"/>
      <c r="AG933" s="902"/>
      <c r="AH933" s="902"/>
      <c r="AI933" s="904"/>
      <c r="AK933" s="902"/>
      <c r="AL933" s="904"/>
    </row>
    <row r="934" ht="20.25" customHeight="1">
      <c r="A934" s="895"/>
      <c r="B934" s="895"/>
      <c r="F934" s="904"/>
      <c r="G934" s="902"/>
      <c r="H934" s="904"/>
      <c r="L934" s="902"/>
      <c r="M934" s="902"/>
      <c r="N934" s="910"/>
      <c r="P934" s="904"/>
      <c r="R934" s="902"/>
      <c r="S934" s="902"/>
      <c r="T934" s="904"/>
      <c r="U934" s="904"/>
      <c r="W934" s="902"/>
      <c r="X934" s="902"/>
      <c r="Y934" s="904"/>
      <c r="Z934" s="902"/>
      <c r="AA934" s="911"/>
      <c r="AB934" s="904"/>
      <c r="AD934" s="904"/>
      <c r="AE934" s="904"/>
      <c r="AG934" s="902"/>
      <c r="AH934" s="902"/>
      <c r="AI934" s="904"/>
      <c r="AK934" s="902"/>
      <c r="AL934" s="904"/>
    </row>
    <row r="935" ht="20.25" customHeight="1">
      <c r="A935" s="895"/>
      <c r="B935" s="895"/>
      <c r="F935" s="904"/>
      <c r="G935" s="902"/>
      <c r="H935" s="904"/>
      <c r="L935" s="902"/>
      <c r="M935" s="902"/>
      <c r="N935" s="910"/>
      <c r="P935" s="904"/>
      <c r="R935" s="902"/>
      <c r="S935" s="902"/>
      <c r="T935" s="904"/>
      <c r="U935" s="904"/>
      <c r="W935" s="902"/>
      <c r="X935" s="902"/>
      <c r="Y935" s="904"/>
      <c r="Z935" s="902"/>
      <c r="AA935" s="911"/>
      <c r="AB935" s="904"/>
      <c r="AD935" s="904"/>
      <c r="AE935" s="904"/>
      <c r="AG935" s="902"/>
      <c r="AH935" s="902"/>
      <c r="AI935" s="904"/>
      <c r="AK935" s="902"/>
      <c r="AL935" s="904"/>
    </row>
    <row r="936" ht="20.25" customHeight="1">
      <c r="A936" s="895"/>
      <c r="B936" s="895"/>
      <c r="F936" s="904"/>
      <c r="G936" s="902"/>
      <c r="H936" s="904"/>
      <c r="L936" s="902"/>
      <c r="M936" s="902"/>
      <c r="N936" s="910"/>
      <c r="P936" s="904"/>
      <c r="R936" s="902"/>
      <c r="S936" s="902"/>
      <c r="T936" s="904"/>
      <c r="U936" s="904"/>
      <c r="W936" s="902"/>
      <c r="X936" s="902"/>
      <c r="Y936" s="904"/>
      <c r="Z936" s="902"/>
      <c r="AA936" s="911"/>
      <c r="AB936" s="904"/>
      <c r="AD936" s="904"/>
      <c r="AE936" s="904"/>
      <c r="AG936" s="902"/>
      <c r="AH936" s="902"/>
      <c r="AI936" s="904"/>
      <c r="AK936" s="902"/>
      <c r="AL936" s="904"/>
    </row>
    <row r="937" ht="20.25" customHeight="1">
      <c r="A937" s="895"/>
      <c r="B937" s="895"/>
      <c r="F937" s="904"/>
      <c r="G937" s="902"/>
      <c r="H937" s="904"/>
      <c r="L937" s="902"/>
      <c r="M937" s="902"/>
      <c r="N937" s="910"/>
      <c r="P937" s="904"/>
      <c r="R937" s="902"/>
      <c r="S937" s="902"/>
      <c r="T937" s="904"/>
      <c r="U937" s="904"/>
      <c r="W937" s="902"/>
      <c r="X937" s="902"/>
      <c r="Y937" s="904"/>
      <c r="Z937" s="902"/>
      <c r="AA937" s="911"/>
      <c r="AB937" s="904"/>
      <c r="AD937" s="904"/>
      <c r="AE937" s="904"/>
      <c r="AG937" s="902"/>
      <c r="AH937" s="902"/>
      <c r="AI937" s="904"/>
      <c r="AK937" s="902"/>
      <c r="AL937" s="904"/>
    </row>
    <row r="938" ht="20.25" customHeight="1">
      <c r="A938" s="895"/>
      <c r="B938" s="895"/>
      <c r="F938" s="904"/>
      <c r="G938" s="902"/>
      <c r="H938" s="904"/>
      <c r="L938" s="902"/>
      <c r="M938" s="902"/>
      <c r="N938" s="910"/>
      <c r="P938" s="904"/>
      <c r="R938" s="902"/>
      <c r="S938" s="902"/>
      <c r="T938" s="904"/>
      <c r="U938" s="904"/>
      <c r="W938" s="902"/>
      <c r="X938" s="902"/>
      <c r="Y938" s="904"/>
      <c r="Z938" s="902"/>
      <c r="AA938" s="911"/>
      <c r="AB938" s="904"/>
      <c r="AD938" s="904"/>
      <c r="AE938" s="904"/>
      <c r="AG938" s="902"/>
      <c r="AH938" s="902"/>
      <c r="AI938" s="904"/>
      <c r="AK938" s="902"/>
      <c r="AL938" s="904"/>
    </row>
    <row r="939" ht="20.25" customHeight="1">
      <c r="A939" s="895"/>
      <c r="B939" s="895"/>
      <c r="F939" s="904"/>
      <c r="G939" s="902"/>
      <c r="H939" s="904"/>
      <c r="L939" s="902"/>
      <c r="M939" s="902"/>
      <c r="N939" s="910"/>
      <c r="P939" s="904"/>
      <c r="R939" s="902"/>
      <c r="S939" s="902"/>
      <c r="T939" s="904"/>
      <c r="U939" s="904"/>
      <c r="W939" s="902"/>
      <c r="X939" s="902"/>
      <c r="Y939" s="904"/>
      <c r="Z939" s="902"/>
      <c r="AA939" s="911"/>
      <c r="AB939" s="904"/>
      <c r="AD939" s="904"/>
      <c r="AE939" s="904"/>
      <c r="AG939" s="902"/>
      <c r="AH939" s="902"/>
      <c r="AI939" s="904"/>
      <c r="AK939" s="902"/>
      <c r="AL939" s="904"/>
    </row>
    <row r="940" ht="20.25" customHeight="1">
      <c r="A940" s="895"/>
      <c r="B940" s="895"/>
      <c r="F940" s="904"/>
      <c r="G940" s="902"/>
      <c r="H940" s="904"/>
      <c r="L940" s="902"/>
      <c r="M940" s="902"/>
      <c r="N940" s="910"/>
      <c r="P940" s="904"/>
      <c r="R940" s="902"/>
      <c r="S940" s="902"/>
      <c r="T940" s="904"/>
      <c r="U940" s="904"/>
      <c r="W940" s="902"/>
      <c r="X940" s="902"/>
      <c r="Y940" s="904"/>
      <c r="Z940" s="902"/>
      <c r="AA940" s="911"/>
      <c r="AB940" s="904"/>
      <c r="AD940" s="904"/>
      <c r="AE940" s="904"/>
      <c r="AG940" s="902"/>
      <c r="AH940" s="902"/>
      <c r="AI940" s="904"/>
      <c r="AK940" s="902"/>
      <c r="AL940" s="904"/>
    </row>
    <row r="941" ht="20.25" customHeight="1">
      <c r="A941" s="895"/>
      <c r="B941" s="895"/>
      <c r="F941" s="904"/>
      <c r="G941" s="902"/>
      <c r="H941" s="904"/>
      <c r="L941" s="902"/>
      <c r="M941" s="902"/>
      <c r="N941" s="910"/>
      <c r="P941" s="904"/>
      <c r="R941" s="902"/>
      <c r="S941" s="902"/>
      <c r="T941" s="904"/>
      <c r="U941" s="904"/>
      <c r="W941" s="902"/>
      <c r="X941" s="902"/>
      <c r="Y941" s="904"/>
      <c r="Z941" s="902"/>
      <c r="AA941" s="911"/>
      <c r="AB941" s="904"/>
      <c r="AD941" s="904"/>
      <c r="AE941" s="904"/>
      <c r="AG941" s="902"/>
      <c r="AH941" s="902"/>
      <c r="AI941" s="904"/>
      <c r="AK941" s="902"/>
      <c r="AL941" s="904"/>
    </row>
    <row r="942" ht="20.25" customHeight="1">
      <c r="A942" s="895"/>
      <c r="B942" s="895"/>
      <c r="F942" s="904"/>
      <c r="G942" s="902"/>
      <c r="H942" s="904"/>
      <c r="L942" s="902"/>
      <c r="M942" s="902"/>
      <c r="N942" s="910"/>
      <c r="P942" s="904"/>
      <c r="R942" s="902"/>
      <c r="S942" s="902"/>
      <c r="T942" s="904"/>
      <c r="U942" s="904"/>
      <c r="W942" s="902"/>
      <c r="X942" s="902"/>
      <c r="Y942" s="904"/>
      <c r="Z942" s="902"/>
      <c r="AA942" s="911"/>
      <c r="AB942" s="904"/>
      <c r="AD942" s="904"/>
      <c r="AE942" s="904"/>
      <c r="AG942" s="902"/>
      <c r="AH942" s="902"/>
      <c r="AI942" s="904"/>
      <c r="AK942" s="902"/>
      <c r="AL942" s="904"/>
    </row>
    <row r="943" ht="20.25" customHeight="1">
      <c r="A943" s="895"/>
      <c r="B943" s="895"/>
      <c r="F943" s="904"/>
      <c r="G943" s="902"/>
      <c r="H943" s="904"/>
      <c r="L943" s="902"/>
      <c r="M943" s="902"/>
      <c r="N943" s="910"/>
      <c r="P943" s="904"/>
      <c r="R943" s="902"/>
      <c r="S943" s="902"/>
      <c r="T943" s="904"/>
      <c r="U943" s="904"/>
      <c r="W943" s="902"/>
      <c r="X943" s="902"/>
      <c r="Y943" s="904"/>
      <c r="Z943" s="902"/>
      <c r="AA943" s="911"/>
      <c r="AB943" s="904"/>
      <c r="AD943" s="904"/>
      <c r="AE943" s="904"/>
      <c r="AG943" s="902"/>
      <c r="AH943" s="902"/>
      <c r="AI943" s="904"/>
      <c r="AK943" s="902"/>
      <c r="AL943" s="904"/>
    </row>
    <row r="944" ht="20.25" customHeight="1">
      <c r="A944" s="895"/>
      <c r="B944" s="895"/>
      <c r="F944" s="904"/>
      <c r="G944" s="902"/>
      <c r="H944" s="904"/>
      <c r="L944" s="902"/>
      <c r="M944" s="902"/>
      <c r="N944" s="910"/>
      <c r="P944" s="904"/>
      <c r="R944" s="902"/>
      <c r="S944" s="902"/>
      <c r="T944" s="904"/>
      <c r="U944" s="904"/>
      <c r="W944" s="902"/>
      <c r="X944" s="902"/>
      <c r="Y944" s="904"/>
      <c r="Z944" s="902"/>
      <c r="AA944" s="911"/>
      <c r="AB944" s="904"/>
      <c r="AD944" s="904"/>
      <c r="AE944" s="904"/>
      <c r="AG944" s="902"/>
      <c r="AH944" s="902"/>
      <c r="AI944" s="904"/>
      <c r="AK944" s="902"/>
      <c r="AL944" s="904"/>
    </row>
    <row r="945" ht="20.25" customHeight="1">
      <c r="A945" s="895"/>
      <c r="B945" s="895"/>
      <c r="F945" s="904"/>
      <c r="G945" s="902"/>
      <c r="H945" s="904"/>
      <c r="L945" s="902"/>
      <c r="M945" s="902"/>
      <c r="N945" s="910"/>
      <c r="P945" s="904"/>
      <c r="R945" s="902"/>
      <c r="S945" s="902"/>
      <c r="T945" s="904"/>
      <c r="U945" s="904"/>
      <c r="W945" s="902"/>
      <c r="X945" s="902"/>
      <c r="Y945" s="904"/>
      <c r="Z945" s="902"/>
      <c r="AA945" s="911"/>
      <c r="AB945" s="904"/>
      <c r="AD945" s="904"/>
      <c r="AE945" s="904"/>
      <c r="AG945" s="902"/>
      <c r="AH945" s="902"/>
      <c r="AI945" s="904"/>
      <c r="AK945" s="902"/>
      <c r="AL945" s="904"/>
    </row>
    <row r="946" ht="20.25" customHeight="1">
      <c r="A946" s="895"/>
      <c r="B946" s="895"/>
      <c r="F946" s="904"/>
      <c r="G946" s="902"/>
      <c r="H946" s="904"/>
      <c r="L946" s="902"/>
      <c r="M946" s="902"/>
      <c r="N946" s="910"/>
      <c r="P946" s="904"/>
      <c r="R946" s="902"/>
      <c r="S946" s="902"/>
      <c r="T946" s="904"/>
      <c r="U946" s="904"/>
      <c r="W946" s="902"/>
      <c r="X946" s="902"/>
      <c r="Y946" s="904"/>
      <c r="Z946" s="902"/>
      <c r="AA946" s="911"/>
      <c r="AB946" s="904"/>
      <c r="AD946" s="904"/>
      <c r="AE946" s="904"/>
      <c r="AG946" s="902"/>
      <c r="AH946" s="902"/>
      <c r="AI946" s="904"/>
      <c r="AK946" s="902"/>
      <c r="AL946" s="904"/>
    </row>
    <row r="947" ht="20.25" customHeight="1">
      <c r="A947" s="895"/>
      <c r="B947" s="895"/>
      <c r="F947" s="904"/>
      <c r="G947" s="902"/>
      <c r="H947" s="904"/>
      <c r="L947" s="902"/>
      <c r="M947" s="902"/>
      <c r="N947" s="910"/>
      <c r="P947" s="904"/>
      <c r="R947" s="902"/>
      <c r="S947" s="902"/>
      <c r="T947" s="904"/>
      <c r="U947" s="904"/>
      <c r="W947" s="902"/>
      <c r="X947" s="902"/>
      <c r="Y947" s="904"/>
      <c r="Z947" s="902"/>
      <c r="AA947" s="911"/>
      <c r="AB947" s="904"/>
      <c r="AD947" s="904"/>
      <c r="AE947" s="904"/>
      <c r="AG947" s="902"/>
      <c r="AH947" s="902"/>
      <c r="AI947" s="904"/>
      <c r="AK947" s="902"/>
      <c r="AL947" s="904"/>
    </row>
    <row r="948" ht="20.25" customHeight="1">
      <c r="A948" s="895"/>
      <c r="B948" s="895"/>
      <c r="F948" s="904"/>
      <c r="G948" s="902"/>
      <c r="H948" s="904"/>
      <c r="L948" s="902"/>
      <c r="M948" s="902"/>
      <c r="N948" s="910"/>
      <c r="P948" s="904"/>
      <c r="R948" s="902"/>
      <c r="S948" s="902"/>
      <c r="T948" s="904"/>
      <c r="U948" s="904"/>
      <c r="W948" s="902"/>
      <c r="X948" s="902"/>
      <c r="Y948" s="904"/>
      <c r="Z948" s="902"/>
      <c r="AA948" s="911"/>
      <c r="AB948" s="904"/>
      <c r="AD948" s="904"/>
      <c r="AE948" s="904"/>
      <c r="AG948" s="902"/>
      <c r="AH948" s="902"/>
      <c r="AI948" s="904"/>
      <c r="AK948" s="902"/>
      <c r="AL948" s="904"/>
    </row>
    <row r="949" ht="20.25" customHeight="1">
      <c r="A949" s="895"/>
      <c r="B949" s="895"/>
      <c r="F949" s="904"/>
      <c r="G949" s="902"/>
      <c r="H949" s="904"/>
      <c r="L949" s="902"/>
      <c r="M949" s="902"/>
      <c r="N949" s="910"/>
      <c r="P949" s="904"/>
      <c r="R949" s="902"/>
      <c r="S949" s="902"/>
      <c r="T949" s="904"/>
      <c r="U949" s="904"/>
      <c r="W949" s="902"/>
      <c r="X949" s="902"/>
      <c r="Y949" s="904"/>
      <c r="Z949" s="902"/>
      <c r="AA949" s="911"/>
      <c r="AB949" s="904"/>
      <c r="AD949" s="904"/>
      <c r="AE949" s="904"/>
      <c r="AG949" s="902"/>
      <c r="AH949" s="902"/>
      <c r="AI949" s="904"/>
      <c r="AK949" s="902"/>
      <c r="AL949" s="904"/>
    </row>
    <row r="950" ht="20.25" customHeight="1">
      <c r="A950" s="895"/>
      <c r="B950" s="895"/>
      <c r="F950" s="904"/>
      <c r="G950" s="902"/>
      <c r="H950" s="904"/>
      <c r="L950" s="902"/>
      <c r="M950" s="902"/>
      <c r="N950" s="910"/>
      <c r="P950" s="904"/>
      <c r="R950" s="902"/>
      <c r="S950" s="902"/>
      <c r="T950" s="904"/>
      <c r="U950" s="904"/>
      <c r="W950" s="902"/>
      <c r="X950" s="902"/>
      <c r="Y950" s="904"/>
      <c r="Z950" s="902"/>
      <c r="AA950" s="911"/>
      <c r="AB950" s="904"/>
      <c r="AD950" s="904"/>
      <c r="AE950" s="904"/>
      <c r="AG950" s="902"/>
      <c r="AH950" s="902"/>
      <c r="AI950" s="904"/>
      <c r="AK950" s="902"/>
      <c r="AL950" s="904"/>
    </row>
    <row r="951" ht="20.25" customHeight="1">
      <c r="A951" s="895"/>
      <c r="B951" s="895"/>
      <c r="F951" s="904"/>
      <c r="G951" s="902"/>
      <c r="H951" s="904"/>
      <c r="L951" s="902"/>
      <c r="M951" s="902"/>
      <c r="N951" s="910"/>
      <c r="P951" s="904"/>
      <c r="R951" s="902"/>
      <c r="S951" s="902"/>
      <c r="T951" s="904"/>
      <c r="U951" s="904"/>
      <c r="W951" s="902"/>
      <c r="X951" s="902"/>
      <c r="Y951" s="904"/>
      <c r="Z951" s="902"/>
      <c r="AA951" s="911"/>
      <c r="AB951" s="904"/>
      <c r="AD951" s="904"/>
      <c r="AE951" s="904"/>
      <c r="AG951" s="902"/>
      <c r="AH951" s="902"/>
      <c r="AI951" s="904"/>
      <c r="AK951" s="902"/>
      <c r="AL951" s="904"/>
    </row>
    <row r="952" ht="20.25" customHeight="1">
      <c r="A952" s="895"/>
      <c r="B952" s="895"/>
      <c r="F952" s="904"/>
      <c r="G952" s="902"/>
      <c r="H952" s="904"/>
      <c r="L952" s="902"/>
      <c r="M952" s="902"/>
      <c r="N952" s="910"/>
      <c r="P952" s="904"/>
      <c r="R952" s="902"/>
      <c r="S952" s="902"/>
      <c r="T952" s="904"/>
      <c r="U952" s="904"/>
      <c r="W952" s="902"/>
      <c r="X952" s="902"/>
      <c r="Y952" s="904"/>
      <c r="Z952" s="902"/>
      <c r="AA952" s="911"/>
      <c r="AB952" s="904"/>
      <c r="AD952" s="904"/>
      <c r="AE952" s="904"/>
      <c r="AG952" s="902"/>
      <c r="AH952" s="902"/>
      <c r="AI952" s="904"/>
      <c r="AK952" s="902"/>
      <c r="AL952" s="904"/>
    </row>
    <row r="953" ht="20.25" customHeight="1">
      <c r="A953" s="895"/>
      <c r="B953" s="895"/>
      <c r="F953" s="904"/>
      <c r="G953" s="902"/>
      <c r="H953" s="904"/>
      <c r="L953" s="902"/>
      <c r="M953" s="902"/>
      <c r="N953" s="910"/>
      <c r="P953" s="904"/>
      <c r="R953" s="902"/>
      <c r="S953" s="902"/>
      <c r="T953" s="904"/>
      <c r="U953" s="904"/>
      <c r="W953" s="902"/>
      <c r="X953" s="902"/>
      <c r="Y953" s="904"/>
      <c r="Z953" s="902"/>
      <c r="AA953" s="911"/>
      <c r="AB953" s="904"/>
      <c r="AD953" s="904"/>
      <c r="AE953" s="904"/>
      <c r="AG953" s="902"/>
      <c r="AH953" s="902"/>
      <c r="AI953" s="904"/>
      <c r="AK953" s="902"/>
      <c r="AL953" s="904"/>
    </row>
    <row r="954" ht="20.25" customHeight="1">
      <c r="A954" s="895"/>
      <c r="B954" s="895"/>
      <c r="F954" s="904"/>
      <c r="G954" s="902"/>
      <c r="H954" s="904"/>
      <c r="L954" s="902"/>
      <c r="M954" s="902"/>
      <c r="N954" s="910"/>
      <c r="P954" s="904"/>
      <c r="R954" s="902"/>
      <c r="S954" s="902"/>
      <c r="T954" s="904"/>
      <c r="U954" s="904"/>
      <c r="W954" s="902"/>
      <c r="X954" s="902"/>
      <c r="Y954" s="904"/>
      <c r="Z954" s="902"/>
      <c r="AA954" s="911"/>
      <c r="AB954" s="904"/>
      <c r="AD954" s="904"/>
      <c r="AE954" s="904"/>
      <c r="AG954" s="902"/>
      <c r="AH954" s="902"/>
      <c r="AI954" s="904"/>
      <c r="AK954" s="902"/>
      <c r="AL954" s="904"/>
    </row>
    <row r="955" ht="20.25" customHeight="1">
      <c r="A955" s="895"/>
      <c r="B955" s="895"/>
      <c r="F955" s="904"/>
      <c r="G955" s="902"/>
      <c r="H955" s="904"/>
      <c r="L955" s="902"/>
      <c r="M955" s="902"/>
      <c r="N955" s="910"/>
      <c r="P955" s="904"/>
      <c r="R955" s="902"/>
      <c r="S955" s="902"/>
      <c r="T955" s="904"/>
      <c r="U955" s="904"/>
      <c r="W955" s="902"/>
      <c r="X955" s="902"/>
      <c r="Y955" s="904"/>
      <c r="Z955" s="902"/>
      <c r="AA955" s="911"/>
      <c r="AB955" s="904"/>
      <c r="AD955" s="904"/>
      <c r="AE955" s="904"/>
      <c r="AG955" s="902"/>
      <c r="AH955" s="902"/>
      <c r="AI955" s="904"/>
      <c r="AK955" s="902"/>
      <c r="AL955" s="904"/>
    </row>
    <row r="956" ht="20.25" customHeight="1">
      <c r="A956" s="895"/>
      <c r="B956" s="895"/>
      <c r="F956" s="904"/>
      <c r="G956" s="902"/>
      <c r="H956" s="904"/>
      <c r="L956" s="902"/>
      <c r="M956" s="902"/>
      <c r="N956" s="910"/>
      <c r="P956" s="904"/>
      <c r="R956" s="902"/>
      <c r="S956" s="902"/>
      <c r="T956" s="904"/>
      <c r="U956" s="904"/>
      <c r="W956" s="902"/>
      <c r="X956" s="902"/>
      <c r="Y956" s="904"/>
      <c r="Z956" s="902"/>
      <c r="AA956" s="911"/>
      <c r="AB956" s="904"/>
      <c r="AD956" s="904"/>
      <c r="AE956" s="904"/>
      <c r="AG956" s="902"/>
      <c r="AH956" s="902"/>
      <c r="AI956" s="904"/>
      <c r="AK956" s="902"/>
      <c r="AL956" s="904"/>
    </row>
    <row r="957" ht="20.25" customHeight="1">
      <c r="A957" s="895"/>
      <c r="B957" s="895"/>
      <c r="F957" s="904"/>
      <c r="G957" s="902"/>
      <c r="H957" s="904"/>
      <c r="L957" s="902"/>
      <c r="M957" s="902"/>
      <c r="N957" s="910"/>
      <c r="P957" s="904"/>
      <c r="R957" s="902"/>
      <c r="S957" s="902"/>
      <c r="T957" s="904"/>
      <c r="U957" s="904"/>
      <c r="W957" s="902"/>
      <c r="X957" s="902"/>
      <c r="Y957" s="904"/>
      <c r="Z957" s="902"/>
      <c r="AA957" s="911"/>
      <c r="AB957" s="904"/>
      <c r="AD957" s="904"/>
      <c r="AE957" s="904"/>
      <c r="AG957" s="902"/>
      <c r="AH957" s="902"/>
      <c r="AI957" s="904"/>
      <c r="AK957" s="902"/>
      <c r="AL957" s="904"/>
    </row>
    <row r="958" ht="20.25" customHeight="1">
      <c r="A958" s="895"/>
      <c r="B958" s="895"/>
      <c r="F958" s="904"/>
      <c r="G958" s="902"/>
      <c r="H958" s="904"/>
      <c r="L958" s="902"/>
      <c r="M958" s="902"/>
      <c r="N958" s="910"/>
      <c r="P958" s="904"/>
      <c r="R958" s="902"/>
      <c r="S958" s="902"/>
      <c r="T958" s="904"/>
      <c r="U958" s="904"/>
      <c r="W958" s="902"/>
      <c r="X958" s="902"/>
      <c r="Y958" s="904"/>
      <c r="Z958" s="902"/>
      <c r="AA958" s="911"/>
      <c r="AB958" s="904"/>
      <c r="AD958" s="904"/>
      <c r="AE958" s="904"/>
      <c r="AG958" s="902"/>
      <c r="AH958" s="902"/>
      <c r="AI958" s="904"/>
      <c r="AK958" s="902"/>
      <c r="AL958" s="904"/>
    </row>
    <row r="959" ht="20.25" customHeight="1">
      <c r="A959" s="895"/>
      <c r="B959" s="895"/>
      <c r="F959" s="904"/>
      <c r="G959" s="902"/>
      <c r="H959" s="904"/>
      <c r="L959" s="902"/>
      <c r="M959" s="902"/>
      <c r="N959" s="910"/>
      <c r="P959" s="904"/>
      <c r="R959" s="902"/>
      <c r="S959" s="902"/>
      <c r="T959" s="904"/>
      <c r="U959" s="904"/>
      <c r="W959" s="902"/>
      <c r="X959" s="902"/>
      <c r="Y959" s="904"/>
      <c r="Z959" s="902"/>
      <c r="AA959" s="911"/>
      <c r="AB959" s="904"/>
      <c r="AD959" s="904"/>
      <c r="AE959" s="904"/>
      <c r="AG959" s="902"/>
      <c r="AH959" s="902"/>
      <c r="AI959" s="904"/>
      <c r="AK959" s="902"/>
      <c r="AL959" s="904"/>
    </row>
    <row r="960" ht="20.25" customHeight="1">
      <c r="A960" s="895"/>
      <c r="B960" s="895"/>
      <c r="F960" s="904"/>
      <c r="G960" s="902"/>
      <c r="H960" s="904"/>
      <c r="L960" s="902"/>
      <c r="M960" s="902"/>
      <c r="N960" s="910"/>
      <c r="P960" s="904"/>
      <c r="R960" s="902"/>
      <c r="S960" s="902"/>
      <c r="T960" s="904"/>
      <c r="U960" s="904"/>
      <c r="W960" s="902"/>
      <c r="X960" s="902"/>
      <c r="Y960" s="904"/>
      <c r="Z960" s="902"/>
      <c r="AA960" s="911"/>
      <c r="AB960" s="904"/>
      <c r="AD960" s="904"/>
      <c r="AE960" s="904"/>
      <c r="AG960" s="902"/>
      <c r="AH960" s="902"/>
      <c r="AI960" s="904"/>
      <c r="AK960" s="902"/>
      <c r="AL960" s="904"/>
    </row>
    <row r="961" ht="20.25" customHeight="1">
      <c r="A961" s="895"/>
      <c r="B961" s="895"/>
      <c r="F961" s="904"/>
      <c r="G961" s="902"/>
      <c r="H961" s="904"/>
      <c r="L961" s="902"/>
      <c r="M961" s="902"/>
      <c r="N961" s="910"/>
      <c r="P961" s="904"/>
      <c r="R961" s="902"/>
      <c r="S961" s="902"/>
      <c r="T961" s="904"/>
      <c r="U961" s="904"/>
      <c r="W961" s="902"/>
      <c r="X961" s="902"/>
      <c r="Y961" s="904"/>
      <c r="Z961" s="902"/>
      <c r="AA961" s="911"/>
      <c r="AB961" s="904"/>
      <c r="AD961" s="904"/>
      <c r="AE961" s="904"/>
      <c r="AG961" s="902"/>
      <c r="AH961" s="902"/>
      <c r="AI961" s="904"/>
      <c r="AK961" s="902"/>
      <c r="AL961" s="904"/>
    </row>
    <row r="962" ht="20.25" customHeight="1">
      <c r="A962" s="895"/>
      <c r="B962" s="895"/>
      <c r="F962" s="904"/>
      <c r="G962" s="902"/>
      <c r="H962" s="904"/>
      <c r="L962" s="902"/>
      <c r="M962" s="902"/>
      <c r="N962" s="910"/>
      <c r="P962" s="904"/>
      <c r="R962" s="902"/>
      <c r="S962" s="902"/>
      <c r="T962" s="904"/>
      <c r="U962" s="904"/>
      <c r="W962" s="902"/>
      <c r="X962" s="902"/>
      <c r="Y962" s="904"/>
      <c r="Z962" s="902"/>
      <c r="AA962" s="911"/>
      <c r="AB962" s="904"/>
      <c r="AD962" s="904"/>
      <c r="AE962" s="904"/>
      <c r="AG962" s="902"/>
      <c r="AH962" s="902"/>
      <c r="AI962" s="904"/>
      <c r="AK962" s="902"/>
      <c r="AL962" s="904"/>
    </row>
    <row r="963" ht="20.25" customHeight="1">
      <c r="A963" s="895"/>
      <c r="B963" s="895"/>
      <c r="F963" s="904"/>
      <c r="G963" s="902"/>
      <c r="H963" s="904"/>
      <c r="L963" s="902"/>
      <c r="M963" s="902"/>
      <c r="N963" s="910"/>
      <c r="P963" s="904"/>
      <c r="R963" s="902"/>
      <c r="S963" s="902"/>
      <c r="T963" s="904"/>
      <c r="U963" s="904"/>
      <c r="W963" s="902"/>
      <c r="X963" s="902"/>
      <c r="Y963" s="904"/>
      <c r="Z963" s="902"/>
      <c r="AA963" s="911"/>
      <c r="AB963" s="904"/>
      <c r="AD963" s="904"/>
      <c r="AE963" s="904"/>
      <c r="AG963" s="902"/>
      <c r="AH963" s="902"/>
      <c r="AI963" s="904"/>
      <c r="AK963" s="902"/>
      <c r="AL963" s="904"/>
    </row>
    <row r="964" ht="20.25" customHeight="1">
      <c r="A964" s="895"/>
      <c r="B964" s="895"/>
      <c r="F964" s="904"/>
      <c r="G964" s="902"/>
      <c r="H964" s="904"/>
      <c r="L964" s="902"/>
      <c r="M964" s="902"/>
      <c r="N964" s="910"/>
      <c r="P964" s="904"/>
      <c r="R964" s="902"/>
      <c r="S964" s="902"/>
      <c r="T964" s="904"/>
      <c r="U964" s="904"/>
      <c r="W964" s="902"/>
      <c r="X964" s="902"/>
      <c r="Y964" s="904"/>
      <c r="Z964" s="902"/>
      <c r="AA964" s="911"/>
      <c r="AB964" s="904"/>
      <c r="AD964" s="904"/>
      <c r="AE964" s="904"/>
      <c r="AG964" s="902"/>
      <c r="AH964" s="902"/>
      <c r="AI964" s="904"/>
      <c r="AK964" s="902"/>
      <c r="AL964" s="904"/>
    </row>
    <row r="965" ht="20.25" customHeight="1">
      <c r="A965" s="895"/>
      <c r="B965" s="895"/>
      <c r="F965" s="904"/>
      <c r="G965" s="902"/>
      <c r="H965" s="904"/>
      <c r="L965" s="902"/>
      <c r="M965" s="902"/>
      <c r="N965" s="910"/>
      <c r="P965" s="904"/>
      <c r="R965" s="902"/>
      <c r="S965" s="902"/>
      <c r="T965" s="904"/>
      <c r="U965" s="904"/>
      <c r="W965" s="902"/>
      <c r="X965" s="902"/>
      <c r="Y965" s="904"/>
      <c r="Z965" s="902"/>
      <c r="AA965" s="911"/>
      <c r="AB965" s="904"/>
      <c r="AD965" s="904"/>
      <c r="AE965" s="904"/>
      <c r="AG965" s="902"/>
      <c r="AH965" s="902"/>
      <c r="AI965" s="904"/>
      <c r="AK965" s="902"/>
      <c r="AL965" s="904"/>
    </row>
    <row r="966" ht="20.25" customHeight="1">
      <c r="A966" s="895"/>
      <c r="B966" s="895"/>
      <c r="F966" s="904"/>
      <c r="G966" s="902"/>
      <c r="H966" s="904"/>
      <c r="L966" s="902"/>
      <c r="M966" s="902"/>
      <c r="N966" s="910"/>
      <c r="P966" s="904"/>
      <c r="R966" s="902"/>
      <c r="S966" s="902"/>
      <c r="T966" s="904"/>
      <c r="U966" s="904"/>
      <c r="W966" s="902"/>
      <c r="X966" s="902"/>
      <c r="Y966" s="904"/>
      <c r="Z966" s="902"/>
      <c r="AA966" s="911"/>
      <c r="AB966" s="904"/>
      <c r="AD966" s="904"/>
      <c r="AE966" s="904"/>
      <c r="AG966" s="902"/>
      <c r="AH966" s="902"/>
      <c r="AI966" s="904"/>
      <c r="AK966" s="902"/>
      <c r="AL966" s="904"/>
    </row>
    <row r="967" ht="20.25" customHeight="1">
      <c r="A967" s="895"/>
      <c r="B967" s="895"/>
      <c r="F967" s="904"/>
      <c r="G967" s="902"/>
      <c r="H967" s="904"/>
      <c r="L967" s="902"/>
      <c r="M967" s="902"/>
      <c r="N967" s="910"/>
      <c r="P967" s="904"/>
      <c r="R967" s="902"/>
      <c r="S967" s="902"/>
      <c r="T967" s="904"/>
      <c r="U967" s="904"/>
      <c r="W967" s="902"/>
      <c r="X967" s="902"/>
      <c r="Y967" s="904"/>
      <c r="Z967" s="902"/>
      <c r="AA967" s="911"/>
      <c r="AB967" s="904"/>
      <c r="AD967" s="904"/>
      <c r="AE967" s="904"/>
      <c r="AG967" s="902"/>
      <c r="AH967" s="902"/>
      <c r="AI967" s="904"/>
      <c r="AK967" s="902"/>
      <c r="AL967" s="904"/>
    </row>
    <row r="968" ht="20.25" customHeight="1">
      <c r="A968" s="895"/>
      <c r="B968" s="895"/>
      <c r="F968" s="904"/>
      <c r="G968" s="902"/>
      <c r="H968" s="904"/>
      <c r="L968" s="902"/>
      <c r="M968" s="902"/>
      <c r="N968" s="910"/>
      <c r="P968" s="904"/>
      <c r="R968" s="902"/>
      <c r="S968" s="902"/>
      <c r="T968" s="904"/>
      <c r="U968" s="904"/>
      <c r="W968" s="902"/>
      <c r="X968" s="902"/>
      <c r="Y968" s="904"/>
      <c r="Z968" s="902"/>
      <c r="AA968" s="911"/>
      <c r="AB968" s="904"/>
      <c r="AD968" s="904"/>
      <c r="AE968" s="904"/>
      <c r="AG968" s="902"/>
      <c r="AH968" s="902"/>
      <c r="AI968" s="904"/>
      <c r="AK968" s="902"/>
      <c r="AL968" s="904"/>
    </row>
    <row r="969" ht="20.25" customHeight="1">
      <c r="A969" s="895"/>
      <c r="B969" s="895"/>
      <c r="F969" s="904"/>
      <c r="G969" s="902"/>
      <c r="H969" s="904"/>
      <c r="L969" s="902"/>
      <c r="M969" s="902"/>
      <c r="N969" s="910"/>
      <c r="P969" s="904"/>
      <c r="R969" s="902"/>
      <c r="S969" s="902"/>
      <c r="T969" s="904"/>
      <c r="U969" s="904"/>
      <c r="W969" s="902"/>
      <c r="X969" s="902"/>
      <c r="Y969" s="904"/>
      <c r="Z969" s="902"/>
      <c r="AA969" s="911"/>
      <c r="AB969" s="904"/>
      <c r="AD969" s="904"/>
      <c r="AE969" s="904"/>
      <c r="AG969" s="902"/>
      <c r="AH969" s="902"/>
      <c r="AI969" s="904"/>
      <c r="AK969" s="902"/>
      <c r="AL969" s="904"/>
    </row>
    <row r="970" ht="20.25" customHeight="1">
      <c r="A970" s="895"/>
      <c r="B970" s="895"/>
      <c r="F970" s="904"/>
      <c r="G970" s="902"/>
      <c r="H970" s="904"/>
      <c r="L970" s="902"/>
      <c r="M970" s="902"/>
      <c r="N970" s="910"/>
      <c r="P970" s="904"/>
      <c r="R970" s="902"/>
      <c r="S970" s="902"/>
      <c r="T970" s="904"/>
      <c r="U970" s="904"/>
      <c r="W970" s="902"/>
      <c r="X970" s="902"/>
      <c r="Y970" s="904"/>
      <c r="Z970" s="902"/>
      <c r="AA970" s="911"/>
      <c r="AB970" s="904"/>
      <c r="AD970" s="904"/>
      <c r="AE970" s="904"/>
      <c r="AG970" s="902"/>
      <c r="AH970" s="902"/>
      <c r="AI970" s="904"/>
      <c r="AK970" s="902"/>
      <c r="AL970" s="904"/>
    </row>
    <row r="971" ht="20.25" customHeight="1">
      <c r="A971" s="895"/>
      <c r="B971" s="895"/>
      <c r="F971" s="904"/>
      <c r="G971" s="902"/>
      <c r="H971" s="904"/>
      <c r="L971" s="902"/>
      <c r="M971" s="902"/>
      <c r="N971" s="910"/>
      <c r="P971" s="904"/>
      <c r="R971" s="902"/>
      <c r="S971" s="902"/>
      <c r="T971" s="904"/>
      <c r="U971" s="904"/>
      <c r="W971" s="902"/>
      <c r="X971" s="902"/>
      <c r="Y971" s="904"/>
      <c r="Z971" s="902"/>
      <c r="AA971" s="911"/>
      <c r="AB971" s="904"/>
      <c r="AD971" s="904"/>
      <c r="AE971" s="904"/>
      <c r="AG971" s="902"/>
      <c r="AH971" s="902"/>
      <c r="AI971" s="904"/>
      <c r="AK971" s="902"/>
      <c r="AL971" s="904"/>
    </row>
    <row r="972" ht="20.25" customHeight="1">
      <c r="A972" s="895"/>
      <c r="B972" s="895"/>
      <c r="F972" s="904"/>
      <c r="G972" s="902"/>
      <c r="H972" s="904"/>
      <c r="L972" s="902"/>
      <c r="M972" s="902"/>
      <c r="N972" s="910"/>
      <c r="P972" s="904"/>
      <c r="R972" s="902"/>
      <c r="S972" s="902"/>
      <c r="T972" s="904"/>
      <c r="U972" s="904"/>
      <c r="W972" s="902"/>
      <c r="X972" s="902"/>
      <c r="Y972" s="904"/>
      <c r="Z972" s="902"/>
      <c r="AA972" s="911"/>
      <c r="AB972" s="904"/>
      <c r="AD972" s="904"/>
      <c r="AE972" s="904"/>
      <c r="AG972" s="902"/>
      <c r="AH972" s="902"/>
      <c r="AI972" s="904"/>
      <c r="AK972" s="902"/>
      <c r="AL972" s="904"/>
    </row>
    <row r="973" ht="20.25" customHeight="1">
      <c r="A973" s="895"/>
      <c r="B973" s="895"/>
      <c r="F973" s="904"/>
      <c r="G973" s="902"/>
      <c r="H973" s="904"/>
      <c r="L973" s="902"/>
      <c r="M973" s="902"/>
      <c r="N973" s="910"/>
      <c r="P973" s="904"/>
      <c r="R973" s="902"/>
      <c r="S973" s="902"/>
      <c r="T973" s="904"/>
      <c r="U973" s="904"/>
      <c r="W973" s="902"/>
      <c r="X973" s="902"/>
      <c r="Y973" s="904"/>
      <c r="Z973" s="902"/>
      <c r="AA973" s="911"/>
      <c r="AB973" s="904"/>
      <c r="AD973" s="904"/>
      <c r="AE973" s="904"/>
      <c r="AG973" s="902"/>
      <c r="AH973" s="902"/>
      <c r="AI973" s="904"/>
      <c r="AK973" s="902"/>
      <c r="AL973" s="904"/>
    </row>
    <row r="974" ht="20.25" customHeight="1">
      <c r="A974" s="895"/>
      <c r="B974" s="895"/>
      <c r="F974" s="904"/>
      <c r="G974" s="902"/>
      <c r="H974" s="904"/>
      <c r="L974" s="902"/>
      <c r="M974" s="902"/>
      <c r="N974" s="910"/>
      <c r="P974" s="904"/>
      <c r="R974" s="902"/>
      <c r="S974" s="902"/>
      <c r="T974" s="904"/>
      <c r="U974" s="904"/>
      <c r="W974" s="902"/>
      <c r="X974" s="902"/>
      <c r="Y974" s="904"/>
      <c r="Z974" s="902"/>
      <c r="AA974" s="911"/>
      <c r="AB974" s="904"/>
      <c r="AD974" s="904"/>
      <c r="AE974" s="904"/>
      <c r="AG974" s="902"/>
      <c r="AH974" s="902"/>
      <c r="AI974" s="904"/>
      <c r="AK974" s="902"/>
      <c r="AL974" s="904"/>
    </row>
    <row r="975" ht="20.25" customHeight="1">
      <c r="A975" s="895"/>
      <c r="B975" s="895"/>
      <c r="F975" s="904"/>
      <c r="G975" s="902"/>
      <c r="H975" s="904"/>
      <c r="L975" s="902"/>
      <c r="M975" s="902"/>
      <c r="N975" s="910"/>
      <c r="P975" s="904"/>
      <c r="R975" s="902"/>
      <c r="S975" s="902"/>
      <c r="T975" s="904"/>
      <c r="U975" s="904"/>
      <c r="W975" s="902"/>
      <c r="X975" s="902"/>
      <c r="Y975" s="904"/>
      <c r="Z975" s="902"/>
      <c r="AA975" s="911"/>
      <c r="AB975" s="904"/>
      <c r="AD975" s="904"/>
      <c r="AE975" s="904"/>
      <c r="AG975" s="902"/>
      <c r="AH975" s="902"/>
      <c r="AI975" s="904"/>
      <c r="AK975" s="902"/>
      <c r="AL975" s="904"/>
    </row>
    <row r="976" ht="20.25" customHeight="1">
      <c r="A976" s="895"/>
      <c r="B976" s="895"/>
      <c r="F976" s="904"/>
      <c r="G976" s="902"/>
      <c r="H976" s="904"/>
      <c r="L976" s="902"/>
      <c r="M976" s="902"/>
      <c r="N976" s="910"/>
      <c r="P976" s="904"/>
      <c r="R976" s="902"/>
      <c r="S976" s="902"/>
      <c r="T976" s="904"/>
      <c r="U976" s="904"/>
      <c r="W976" s="902"/>
      <c r="X976" s="902"/>
      <c r="Y976" s="904"/>
      <c r="Z976" s="902"/>
      <c r="AA976" s="911"/>
      <c r="AB976" s="904"/>
      <c r="AD976" s="904"/>
      <c r="AE976" s="904"/>
      <c r="AG976" s="902"/>
      <c r="AH976" s="902"/>
      <c r="AI976" s="904"/>
      <c r="AK976" s="902"/>
      <c r="AL976" s="904"/>
    </row>
    <row r="977" ht="20.25" customHeight="1">
      <c r="A977" s="895"/>
      <c r="B977" s="895"/>
      <c r="F977" s="904"/>
      <c r="G977" s="902"/>
      <c r="H977" s="904"/>
      <c r="L977" s="902"/>
      <c r="M977" s="902"/>
      <c r="N977" s="910"/>
      <c r="P977" s="904"/>
      <c r="R977" s="902"/>
      <c r="S977" s="902"/>
      <c r="T977" s="904"/>
      <c r="U977" s="904"/>
      <c r="W977" s="902"/>
      <c r="X977" s="902"/>
      <c r="Y977" s="904"/>
      <c r="Z977" s="902"/>
      <c r="AA977" s="911"/>
      <c r="AB977" s="904"/>
      <c r="AD977" s="904"/>
      <c r="AE977" s="904"/>
      <c r="AG977" s="902"/>
      <c r="AH977" s="902"/>
      <c r="AI977" s="904"/>
      <c r="AK977" s="902"/>
      <c r="AL977" s="904"/>
    </row>
    <row r="978" ht="20.25" customHeight="1">
      <c r="A978" s="895"/>
      <c r="B978" s="895"/>
      <c r="F978" s="904"/>
      <c r="G978" s="902"/>
      <c r="H978" s="904"/>
      <c r="L978" s="902"/>
      <c r="M978" s="902"/>
      <c r="N978" s="910"/>
      <c r="P978" s="904"/>
      <c r="R978" s="902"/>
      <c r="S978" s="902"/>
      <c r="T978" s="904"/>
      <c r="U978" s="904"/>
      <c r="W978" s="902"/>
      <c r="X978" s="902"/>
      <c r="Y978" s="904"/>
      <c r="Z978" s="902"/>
      <c r="AA978" s="911"/>
      <c r="AB978" s="904"/>
      <c r="AD978" s="904"/>
      <c r="AE978" s="904"/>
      <c r="AG978" s="902"/>
      <c r="AH978" s="902"/>
      <c r="AI978" s="904"/>
      <c r="AK978" s="902"/>
      <c r="AL978" s="904"/>
    </row>
    <row r="979" ht="20.25" customHeight="1">
      <c r="A979" s="895"/>
      <c r="B979" s="895"/>
      <c r="F979" s="904"/>
      <c r="G979" s="902"/>
      <c r="H979" s="904"/>
      <c r="L979" s="902"/>
      <c r="M979" s="902"/>
      <c r="N979" s="910"/>
      <c r="P979" s="904"/>
      <c r="R979" s="902"/>
      <c r="S979" s="902"/>
      <c r="T979" s="904"/>
      <c r="U979" s="904"/>
      <c r="W979" s="902"/>
      <c r="X979" s="902"/>
      <c r="Y979" s="904"/>
      <c r="Z979" s="902"/>
      <c r="AA979" s="911"/>
      <c r="AB979" s="904"/>
      <c r="AD979" s="904"/>
      <c r="AE979" s="904"/>
      <c r="AG979" s="902"/>
      <c r="AH979" s="902"/>
      <c r="AI979" s="904"/>
      <c r="AK979" s="902"/>
      <c r="AL979" s="904"/>
    </row>
    <row r="980" ht="20.25" customHeight="1">
      <c r="A980" s="895"/>
      <c r="B980" s="895"/>
      <c r="F980" s="904"/>
      <c r="G980" s="902"/>
      <c r="H980" s="904"/>
      <c r="L980" s="902"/>
      <c r="M980" s="902"/>
      <c r="N980" s="910"/>
      <c r="P980" s="904"/>
      <c r="R980" s="902"/>
      <c r="S980" s="902"/>
      <c r="T980" s="904"/>
      <c r="U980" s="904"/>
      <c r="W980" s="902"/>
      <c r="X980" s="902"/>
      <c r="Y980" s="904"/>
      <c r="Z980" s="902"/>
      <c r="AA980" s="911"/>
      <c r="AB980" s="904"/>
      <c r="AD980" s="904"/>
      <c r="AE980" s="904"/>
      <c r="AG980" s="902"/>
      <c r="AH980" s="902"/>
      <c r="AI980" s="904"/>
      <c r="AK980" s="902"/>
      <c r="AL980" s="904"/>
    </row>
    <row r="981" ht="20.25" customHeight="1">
      <c r="A981" s="895"/>
      <c r="B981" s="895"/>
      <c r="F981" s="904"/>
      <c r="G981" s="902"/>
      <c r="H981" s="904"/>
      <c r="L981" s="902"/>
      <c r="M981" s="902"/>
      <c r="N981" s="910"/>
      <c r="P981" s="904"/>
      <c r="R981" s="902"/>
      <c r="S981" s="902"/>
      <c r="T981" s="904"/>
      <c r="U981" s="904"/>
      <c r="W981" s="902"/>
      <c r="X981" s="902"/>
      <c r="Y981" s="904"/>
      <c r="Z981" s="902"/>
      <c r="AA981" s="911"/>
      <c r="AB981" s="904"/>
      <c r="AD981" s="904"/>
      <c r="AE981" s="904"/>
      <c r="AG981" s="902"/>
      <c r="AH981" s="902"/>
      <c r="AI981" s="904"/>
      <c r="AK981" s="902"/>
      <c r="AL981" s="904"/>
    </row>
    <row r="982" ht="20.25" customHeight="1">
      <c r="A982" s="895"/>
      <c r="B982" s="895"/>
      <c r="F982" s="904"/>
      <c r="G982" s="902"/>
      <c r="H982" s="904"/>
      <c r="L982" s="902"/>
      <c r="M982" s="902"/>
      <c r="N982" s="910"/>
      <c r="P982" s="904"/>
      <c r="R982" s="902"/>
      <c r="S982" s="902"/>
      <c r="T982" s="904"/>
      <c r="U982" s="904"/>
      <c r="W982" s="902"/>
      <c r="X982" s="902"/>
      <c r="Y982" s="904"/>
      <c r="Z982" s="902"/>
      <c r="AA982" s="911"/>
      <c r="AB982" s="904"/>
      <c r="AD982" s="904"/>
      <c r="AE982" s="904"/>
      <c r="AG982" s="902"/>
      <c r="AH982" s="902"/>
      <c r="AI982" s="904"/>
      <c r="AK982" s="902"/>
      <c r="AL982" s="904"/>
    </row>
    <row r="983" ht="20.25" customHeight="1">
      <c r="A983" s="895"/>
      <c r="B983" s="895"/>
      <c r="F983" s="904"/>
      <c r="G983" s="902"/>
      <c r="H983" s="904"/>
      <c r="L983" s="902"/>
      <c r="M983" s="902"/>
      <c r="N983" s="910"/>
      <c r="P983" s="904"/>
      <c r="R983" s="902"/>
      <c r="S983" s="902"/>
      <c r="T983" s="904"/>
      <c r="U983" s="904"/>
      <c r="W983" s="902"/>
      <c r="X983" s="902"/>
      <c r="Y983" s="904"/>
      <c r="Z983" s="902"/>
      <c r="AA983" s="911"/>
      <c r="AB983" s="904"/>
      <c r="AD983" s="904"/>
      <c r="AE983" s="904"/>
      <c r="AG983" s="902"/>
      <c r="AH983" s="902"/>
      <c r="AI983" s="904"/>
      <c r="AK983" s="902"/>
      <c r="AL983" s="904"/>
    </row>
    <row r="984" ht="20.25" customHeight="1">
      <c r="A984" s="895"/>
      <c r="B984" s="895"/>
      <c r="F984" s="904"/>
      <c r="G984" s="902"/>
      <c r="H984" s="904"/>
      <c r="L984" s="902"/>
      <c r="M984" s="902"/>
      <c r="N984" s="910"/>
      <c r="P984" s="904"/>
      <c r="R984" s="902"/>
      <c r="S984" s="902"/>
      <c r="T984" s="904"/>
      <c r="U984" s="904"/>
      <c r="W984" s="902"/>
      <c r="X984" s="902"/>
      <c r="Y984" s="904"/>
      <c r="Z984" s="902"/>
      <c r="AA984" s="911"/>
      <c r="AB984" s="904"/>
      <c r="AD984" s="904"/>
      <c r="AE984" s="904"/>
      <c r="AG984" s="902"/>
      <c r="AH984" s="902"/>
      <c r="AI984" s="904"/>
      <c r="AK984" s="902"/>
      <c r="AL984" s="904"/>
    </row>
    <row r="985" ht="20.25" customHeight="1">
      <c r="A985" s="895"/>
      <c r="B985" s="895"/>
      <c r="F985" s="904"/>
      <c r="G985" s="902"/>
      <c r="H985" s="904"/>
      <c r="L985" s="902"/>
      <c r="M985" s="902"/>
      <c r="N985" s="910"/>
      <c r="P985" s="904"/>
      <c r="R985" s="902"/>
      <c r="S985" s="902"/>
      <c r="T985" s="904"/>
      <c r="U985" s="904"/>
      <c r="W985" s="902"/>
      <c r="X985" s="902"/>
      <c r="Y985" s="904"/>
      <c r="Z985" s="902"/>
      <c r="AA985" s="911"/>
      <c r="AB985" s="904"/>
      <c r="AD985" s="904"/>
      <c r="AE985" s="904"/>
      <c r="AG985" s="902"/>
      <c r="AH985" s="902"/>
      <c r="AI985" s="904"/>
      <c r="AK985" s="902"/>
      <c r="AL985" s="904"/>
    </row>
    <row r="986" ht="20.25" customHeight="1">
      <c r="A986" s="895"/>
      <c r="B986" s="895"/>
      <c r="F986" s="904"/>
      <c r="G986" s="902"/>
      <c r="H986" s="904"/>
      <c r="L986" s="902"/>
      <c r="M986" s="902"/>
      <c r="N986" s="910"/>
      <c r="P986" s="904"/>
      <c r="R986" s="902"/>
      <c r="S986" s="902"/>
      <c r="T986" s="904"/>
      <c r="U986" s="904"/>
      <c r="W986" s="902"/>
      <c r="X986" s="902"/>
      <c r="Y986" s="904"/>
      <c r="Z986" s="902"/>
      <c r="AA986" s="911"/>
      <c r="AB986" s="904"/>
      <c r="AD986" s="904"/>
      <c r="AE986" s="904"/>
      <c r="AG986" s="902"/>
      <c r="AH986" s="902"/>
      <c r="AI986" s="904"/>
      <c r="AK986" s="902"/>
      <c r="AL986" s="904"/>
    </row>
    <row r="987" ht="20.25" customHeight="1">
      <c r="A987" s="895"/>
      <c r="B987" s="895"/>
      <c r="F987" s="904"/>
      <c r="G987" s="902"/>
      <c r="H987" s="904"/>
      <c r="L987" s="902"/>
      <c r="M987" s="902"/>
      <c r="N987" s="910"/>
      <c r="P987" s="904"/>
      <c r="R987" s="902"/>
      <c r="S987" s="902"/>
      <c r="T987" s="904"/>
      <c r="U987" s="904"/>
      <c r="W987" s="902"/>
      <c r="X987" s="902"/>
      <c r="Y987" s="904"/>
      <c r="Z987" s="902"/>
      <c r="AA987" s="911"/>
      <c r="AB987" s="904"/>
      <c r="AD987" s="904"/>
      <c r="AE987" s="904"/>
      <c r="AG987" s="902"/>
      <c r="AH987" s="902"/>
      <c r="AI987" s="904"/>
      <c r="AK987" s="902"/>
      <c r="AL987" s="904"/>
    </row>
    <row r="988" ht="20.25" customHeight="1">
      <c r="A988" s="895"/>
      <c r="B988" s="895"/>
      <c r="F988" s="904"/>
      <c r="G988" s="902"/>
      <c r="H988" s="904"/>
      <c r="L988" s="902"/>
      <c r="M988" s="902"/>
      <c r="N988" s="910"/>
      <c r="P988" s="904"/>
      <c r="R988" s="902"/>
      <c r="S988" s="902"/>
      <c r="T988" s="904"/>
      <c r="U988" s="904"/>
      <c r="W988" s="902"/>
      <c r="X988" s="902"/>
      <c r="Y988" s="904"/>
      <c r="Z988" s="902"/>
      <c r="AA988" s="911"/>
      <c r="AB988" s="904"/>
      <c r="AD988" s="904"/>
      <c r="AE988" s="904"/>
      <c r="AG988" s="902"/>
      <c r="AH988" s="902"/>
      <c r="AI988" s="904"/>
      <c r="AK988" s="902"/>
      <c r="AL988" s="904"/>
    </row>
    <row r="989" ht="20.25" customHeight="1">
      <c r="A989" s="895"/>
      <c r="B989" s="895"/>
      <c r="F989" s="904"/>
      <c r="G989" s="902"/>
      <c r="H989" s="904"/>
      <c r="L989" s="902"/>
      <c r="M989" s="902"/>
      <c r="N989" s="910"/>
      <c r="P989" s="904"/>
      <c r="R989" s="902"/>
      <c r="S989" s="902"/>
      <c r="T989" s="904"/>
      <c r="U989" s="904"/>
      <c r="W989" s="902"/>
      <c r="X989" s="902"/>
      <c r="Y989" s="904"/>
      <c r="Z989" s="902"/>
      <c r="AA989" s="911"/>
      <c r="AB989" s="904"/>
      <c r="AD989" s="904"/>
      <c r="AE989" s="904"/>
      <c r="AG989" s="902"/>
      <c r="AH989" s="902"/>
      <c r="AI989" s="904"/>
      <c r="AK989" s="902"/>
      <c r="AL989" s="904"/>
    </row>
    <row r="990" ht="20.25" customHeight="1">
      <c r="A990" s="895"/>
      <c r="B990" s="895"/>
      <c r="F990" s="904"/>
      <c r="G990" s="902"/>
      <c r="H990" s="904"/>
      <c r="L990" s="902"/>
      <c r="M990" s="902"/>
      <c r="N990" s="910"/>
      <c r="P990" s="904"/>
      <c r="R990" s="902"/>
      <c r="S990" s="902"/>
      <c r="T990" s="904"/>
      <c r="U990" s="904"/>
      <c r="W990" s="902"/>
      <c r="X990" s="902"/>
      <c r="Y990" s="904"/>
      <c r="Z990" s="902"/>
      <c r="AA990" s="911"/>
      <c r="AB990" s="904"/>
      <c r="AD990" s="904"/>
      <c r="AE990" s="904"/>
      <c r="AG990" s="902"/>
      <c r="AH990" s="902"/>
      <c r="AI990" s="904"/>
      <c r="AK990" s="902"/>
      <c r="AL990" s="904"/>
    </row>
    <row r="991" ht="20.25" customHeight="1">
      <c r="A991" s="895"/>
      <c r="B991" s="895"/>
      <c r="F991" s="904"/>
      <c r="G991" s="902"/>
      <c r="H991" s="904"/>
      <c r="L991" s="902"/>
      <c r="M991" s="902"/>
      <c r="N991" s="910"/>
      <c r="P991" s="904"/>
      <c r="R991" s="902"/>
      <c r="S991" s="902"/>
      <c r="T991" s="904"/>
      <c r="U991" s="904"/>
      <c r="W991" s="902"/>
      <c r="X991" s="902"/>
      <c r="Y991" s="904"/>
      <c r="Z991" s="902"/>
      <c r="AA991" s="911"/>
      <c r="AB991" s="904"/>
      <c r="AD991" s="904"/>
      <c r="AE991" s="904"/>
      <c r="AG991" s="902"/>
      <c r="AH991" s="902"/>
      <c r="AI991" s="904"/>
      <c r="AK991" s="902"/>
      <c r="AL991" s="904"/>
    </row>
    <row r="992" ht="20.25" customHeight="1">
      <c r="A992" s="895"/>
      <c r="B992" s="895"/>
      <c r="F992" s="904"/>
      <c r="G992" s="902"/>
      <c r="H992" s="904"/>
      <c r="L992" s="902"/>
      <c r="M992" s="902"/>
      <c r="N992" s="910"/>
      <c r="P992" s="904"/>
      <c r="R992" s="902"/>
      <c r="S992" s="902"/>
      <c r="T992" s="904"/>
      <c r="U992" s="904"/>
      <c r="W992" s="902"/>
      <c r="X992" s="902"/>
      <c r="Y992" s="904"/>
      <c r="Z992" s="902"/>
      <c r="AA992" s="911"/>
      <c r="AB992" s="904"/>
      <c r="AD992" s="904"/>
      <c r="AE992" s="904"/>
      <c r="AG992" s="902"/>
      <c r="AH992" s="902"/>
      <c r="AI992" s="904"/>
      <c r="AK992" s="902"/>
      <c r="AL992" s="904"/>
    </row>
    <row r="993" ht="20.25" customHeight="1">
      <c r="A993" s="895"/>
      <c r="B993" s="895"/>
      <c r="F993" s="904"/>
      <c r="G993" s="902"/>
      <c r="H993" s="904"/>
      <c r="L993" s="902"/>
      <c r="M993" s="902"/>
      <c r="N993" s="910"/>
      <c r="P993" s="904"/>
      <c r="R993" s="902"/>
      <c r="S993" s="902"/>
      <c r="T993" s="904"/>
      <c r="U993" s="904"/>
      <c r="W993" s="902"/>
      <c r="X993" s="902"/>
      <c r="Y993" s="904"/>
      <c r="Z993" s="902"/>
      <c r="AA993" s="911"/>
      <c r="AB993" s="904"/>
      <c r="AD993" s="904"/>
      <c r="AE993" s="904"/>
      <c r="AG993" s="902"/>
      <c r="AH993" s="902"/>
      <c r="AI993" s="904"/>
      <c r="AK993" s="902"/>
      <c r="AL993" s="904"/>
    </row>
    <row r="994" ht="20.25" customHeight="1">
      <c r="A994" s="895"/>
      <c r="B994" s="895"/>
      <c r="F994" s="904"/>
      <c r="G994" s="902"/>
      <c r="H994" s="904"/>
      <c r="L994" s="902"/>
      <c r="M994" s="902"/>
      <c r="N994" s="910"/>
      <c r="P994" s="904"/>
      <c r="R994" s="902"/>
      <c r="S994" s="902"/>
      <c r="T994" s="904"/>
      <c r="U994" s="904"/>
      <c r="W994" s="902"/>
      <c r="X994" s="902"/>
      <c r="Y994" s="904"/>
      <c r="Z994" s="902"/>
      <c r="AA994" s="911"/>
      <c r="AB994" s="904"/>
      <c r="AD994" s="904"/>
      <c r="AE994" s="904"/>
      <c r="AG994" s="902"/>
      <c r="AH994" s="902"/>
      <c r="AI994" s="904"/>
      <c r="AK994" s="902"/>
      <c r="AL994" s="904"/>
    </row>
    <row r="995" ht="20.25" customHeight="1">
      <c r="A995" s="895"/>
      <c r="B995" s="895"/>
      <c r="F995" s="904"/>
      <c r="G995" s="902"/>
      <c r="H995" s="904"/>
      <c r="L995" s="902"/>
      <c r="M995" s="902"/>
      <c r="N995" s="910"/>
      <c r="P995" s="904"/>
      <c r="R995" s="902"/>
      <c r="S995" s="902"/>
      <c r="T995" s="904"/>
      <c r="U995" s="904"/>
      <c r="W995" s="902"/>
      <c r="X995" s="902"/>
      <c r="Y995" s="904"/>
      <c r="Z995" s="902"/>
      <c r="AA995" s="911"/>
      <c r="AB995" s="904"/>
      <c r="AD995" s="904"/>
      <c r="AE995" s="904"/>
      <c r="AG995" s="902"/>
      <c r="AH995" s="902"/>
      <c r="AI995" s="904"/>
      <c r="AK995" s="902"/>
      <c r="AL995" s="904"/>
    </row>
    <row r="996" ht="20.25" customHeight="1">
      <c r="A996" s="895"/>
      <c r="B996" s="895"/>
      <c r="F996" s="904"/>
      <c r="G996" s="902"/>
      <c r="H996" s="904"/>
      <c r="L996" s="902"/>
      <c r="M996" s="902"/>
      <c r="N996" s="910"/>
      <c r="P996" s="904"/>
      <c r="R996" s="902"/>
      <c r="S996" s="902"/>
      <c r="T996" s="904"/>
      <c r="U996" s="904"/>
      <c r="W996" s="902"/>
      <c r="X996" s="902"/>
      <c r="Y996" s="904"/>
      <c r="Z996" s="902"/>
      <c r="AA996" s="911"/>
      <c r="AB996" s="904"/>
      <c r="AD996" s="904"/>
      <c r="AE996" s="904"/>
      <c r="AG996" s="902"/>
      <c r="AH996" s="902"/>
      <c r="AI996" s="904"/>
      <c r="AK996" s="902"/>
      <c r="AL996" s="904"/>
    </row>
    <row r="997" ht="20.25" customHeight="1">
      <c r="A997" s="895"/>
      <c r="B997" s="895"/>
      <c r="F997" s="904"/>
      <c r="G997" s="902"/>
      <c r="H997" s="904"/>
      <c r="L997" s="902"/>
      <c r="M997" s="902"/>
      <c r="N997" s="910"/>
      <c r="P997" s="904"/>
      <c r="R997" s="902"/>
      <c r="S997" s="902"/>
      <c r="T997" s="904"/>
      <c r="U997" s="904"/>
      <c r="W997" s="902"/>
      <c r="X997" s="902"/>
      <c r="Y997" s="904"/>
      <c r="Z997" s="902"/>
      <c r="AA997" s="911"/>
      <c r="AB997" s="904"/>
      <c r="AD997" s="904"/>
      <c r="AE997" s="904"/>
      <c r="AG997" s="902"/>
      <c r="AH997" s="902"/>
      <c r="AI997" s="904"/>
      <c r="AK997" s="902"/>
      <c r="AL997" s="904"/>
    </row>
    <row r="998" ht="20.25" customHeight="1">
      <c r="A998" s="895"/>
      <c r="B998" s="895"/>
      <c r="F998" s="904"/>
      <c r="G998" s="902"/>
      <c r="H998" s="904"/>
      <c r="L998" s="902"/>
      <c r="M998" s="902"/>
      <c r="N998" s="910"/>
      <c r="P998" s="904"/>
      <c r="R998" s="902"/>
      <c r="S998" s="902"/>
      <c r="T998" s="904"/>
      <c r="U998" s="904"/>
      <c r="W998" s="902"/>
      <c r="X998" s="902"/>
      <c r="Y998" s="904"/>
      <c r="Z998" s="902"/>
      <c r="AA998" s="911"/>
      <c r="AB998" s="904"/>
      <c r="AD998" s="904"/>
      <c r="AE998" s="904"/>
      <c r="AG998" s="902"/>
      <c r="AH998" s="902"/>
      <c r="AI998" s="904"/>
      <c r="AK998" s="902"/>
      <c r="AL998" s="904"/>
    </row>
    <row r="999" ht="20.25" customHeight="1">
      <c r="A999" s="895"/>
      <c r="B999" s="895"/>
      <c r="F999" s="904"/>
      <c r="G999" s="902"/>
      <c r="H999" s="904"/>
      <c r="L999" s="902"/>
      <c r="M999" s="902"/>
      <c r="N999" s="910"/>
      <c r="P999" s="904"/>
      <c r="R999" s="902"/>
      <c r="S999" s="902"/>
      <c r="T999" s="904"/>
      <c r="U999" s="904"/>
      <c r="W999" s="902"/>
      <c r="X999" s="902"/>
      <c r="Y999" s="904"/>
      <c r="Z999" s="902"/>
      <c r="AA999" s="911"/>
      <c r="AB999" s="904"/>
      <c r="AD999" s="904"/>
      <c r="AE999" s="904"/>
      <c r="AG999" s="902"/>
      <c r="AH999" s="902"/>
      <c r="AI999" s="904"/>
      <c r="AK999" s="902"/>
      <c r="AL999" s="904"/>
    </row>
    <row r="1000" ht="20.25" customHeight="1">
      <c r="A1000" s="895"/>
      <c r="B1000" s="895"/>
      <c r="F1000" s="904"/>
      <c r="G1000" s="902"/>
      <c r="H1000" s="904"/>
      <c r="L1000" s="902"/>
      <c r="M1000" s="902"/>
      <c r="N1000" s="910"/>
      <c r="P1000" s="904"/>
      <c r="R1000" s="902"/>
      <c r="S1000" s="902"/>
      <c r="T1000" s="904"/>
      <c r="U1000" s="904"/>
      <c r="W1000" s="902"/>
      <c r="X1000" s="902"/>
      <c r="Y1000" s="904"/>
      <c r="Z1000" s="902"/>
      <c r="AA1000" s="911"/>
      <c r="AB1000" s="904"/>
      <c r="AD1000" s="904"/>
      <c r="AE1000" s="904"/>
      <c r="AG1000" s="902"/>
      <c r="AH1000" s="902"/>
      <c r="AI1000" s="904"/>
      <c r="AK1000" s="902"/>
      <c r="AL1000" s="904"/>
    </row>
    <row r="1001" ht="20.25" customHeight="1">
      <c r="A1001" s="895"/>
      <c r="B1001" s="895"/>
      <c r="F1001" s="904"/>
      <c r="G1001" s="902"/>
      <c r="H1001" s="904"/>
      <c r="L1001" s="902"/>
      <c r="M1001" s="902"/>
      <c r="N1001" s="910"/>
      <c r="P1001" s="904"/>
      <c r="R1001" s="902"/>
      <c r="S1001" s="902"/>
      <c r="T1001" s="904"/>
      <c r="U1001" s="904"/>
      <c r="W1001" s="902"/>
      <c r="X1001" s="902"/>
      <c r="Y1001" s="904"/>
      <c r="Z1001" s="902"/>
      <c r="AA1001" s="911"/>
      <c r="AB1001" s="904"/>
      <c r="AD1001" s="904"/>
      <c r="AE1001" s="904"/>
      <c r="AG1001" s="902"/>
      <c r="AH1001" s="902"/>
      <c r="AI1001" s="904"/>
      <c r="AK1001" s="902"/>
      <c r="AL1001" s="904"/>
    </row>
    <row r="1002" ht="20.25" customHeight="1">
      <c r="A1002" s="895"/>
      <c r="B1002" s="895"/>
      <c r="F1002" s="904"/>
      <c r="G1002" s="902"/>
      <c r="H1002" s="904"/>
      <c r="L1002" s="902"/>
      <c r="M1002" s="902"/>
      <c r="N1002" s="910"/>
      <c r="P1002" s="904"/>
      <c r="R1002" s="902"/>
      <c r="S1002" s="902"/>
      <c r="T1002" s="904"/>
      <c r="U1002" s="904"/>
      <c r="W1002" s="902"/>
      <c r="X1002" s="902"/>
      <c r="Y1002" s="904"/>
      <c r="Z1002" s="902"/>
      <c r="AA1002" s="911"/>
      <c r="AB1002" s="904"/>
      <c r="AD1002" s="904"/>
      <c r="AE1002" s="904"/>
      <c r="AG1002" s="902"/>
      <c r="AH1002" s="902"/>
      <c r="AI1002" s="904"/>
      <c r="AK1002" s="902"/>
      <c r="AL1002" s="904"/>
    </row>
    <row r="1003" ht="20.25" customHeight="1">
      <c r="A1003" s="895"/>
      <c r="B1003" s="895"/>
      <c r="F1003" s="904"/>
      <c r="G1003" s="902"/>
      <c r="H1003" s="904"/>
      <c r="L1003" s="902"/>
      <c r="M1003" s="902"/>
      <c r="N1003" s="910"/>
      <c r="P1003" s="904"/>
      <c r="R1003" s="902"/>
      <c r="S1003" s="902"/>
      <c r="T1003" s="904"/>
      <c r="U1003" s="904"/>
      <c r="W1003" s="902"/>
      <c r="X1003" s="902"/>
      <c r="Y1003" s="904"/>
      <c r="Z1003" s="902"/>
      <c r="AA1003" s="911"/>
      <c r="AB1003" s="904"/>
      <c r="AD1003" s="904"/>
      <c r="AE1003" s="904"/>
      <c r="AG1003" s="902"/>
      <c r="AH1003" s="902"/>
      <c r="AI1003" s="904"/>
      <c r="AK1003" s="902"/>
      <c r="AL1003" s="904"/>
    </row>
    <row r="1004" ht="20.25" customHeight="1">
      <c r="A1004" s="895"/>
      <c r="B1004" s="895"/>
      <c r="F1004" s="904"/>
      <c r="G1004" s="902"/>
      <c r="H1004" s="904"/>
      <c r="L1004" s="902"/>
      <c r="M1004" s="902"/>
      <c r="N1004" s="910"/>
      <c r="P1004" s="904"/>
      <c r="R1004" s="902"/>
      <c r="S1004" s="902"/>
      <c r="T1004" s="904"/>
      <c r="U1004" s="904"/>
      <c r="W1004" s="902"/>
      <c r="X1004" s="902"/>
      <c r="Y1004" s="904"/>
      <c r="Z1004" s="902"/>
      <c r="AA1004" s="911"/>
      <c r="AB1004" s="904"/>
      <c r="AD1004" s="904"/>
      <c r="AE1004" s="904"/>
      <c r="AG1004" s="902"/>
      <c r="AH1004" s="902"/>
      <c r="AI1004" s="904"/>
      <c r="AK1004" s="902"/>
      <c r="AL1004" s="904"/>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2">
      <c r="A2" s="883" t="s">
        <v>159</v>
      </c>
      <c r="B2" s="883" t="s">
        <v>171</v>
      </c>
      <c r="C2" s="883" t="s">
        <v>168</v>
      </c>
      <c r="D2" s="883"/>
      <c r="E2" s="883"/>
      <c r="F2" s="883"/>
      <c r="G2" s="883" t="s">
        <v>1347</v>
      </c>
      <c r="H2" s="883" t="s">
        <v>1348</v>
      </c>
      <c r="I2" s="883"/>
      <c r="J2" s="883"/>
      <c r="K2" s="914"/>
    </row>
    <row r="3">
      <c r="A3" s="883"/>
      <c r="B3" s="883"/>
      <c r="C3" s="883"/>
      <c r="D3" s="883"/>
      <c r="E3" s="883"/>
      <c r="F3" s="883"/>
      <c r="G3" s="883"/>
      <c r="H3" s="883"/>
      <c r="I3" s="915"/>
      <c r="J3" s="883"/>
      <c r="K3" s="914"/>
    </row>
    <row r="4">
      <c r="A4" s="883"/>
      <c r="B4" s="883"/>
      <c r="C4" s="883"/>
      <c r="D4" s="883"/>
      <c r="E4" s="883"/>
      <c r="F4" s="883"/>
      <c r="G4" s="883"/>
      <c r="H4" s="883"/>
      <c r="I4" s="883"/>
      <c r="J4" s="883"/>
      <c r="K4" s="914"/>
    </row>
    <row r="5">
      <c r="A5" s="883"/>
      <c r="B5" s="883"/>
      <c r="C5" s="883"/>
      <c r="D5" s="883"/>
      <c r="E5" s="883"/>
      <c r="F5" s="883"/>
      <c r="G5" s="883"/>
      <c r="H5" s="883"/>
      <c r="I5" s="915"/>
      <c r="J5" s="883"/>
      <c r="K5" s="914"/>
    </row>
    <row r="6">
      <c r="A6" s="883"/>
      <c r="B6" s="883"/>
      <c r="C6" s="883"/>
      <c r="D6" s="883"/>
      <c r="E6" s="883"/>
      <c r="F6" s="883"/>
      <c r="G6" s="883"/>
      <c r="H6" s="883"/>
      <c r="I6" s="915"/>
      <c r="J6" s="883"/>
      <c r="K6" s="914"/>
      <c r="N6" s="881" t="s">
        <v>1349</v>
      </c>
    </row>
    <row r="7">
      <c r="A7" s="883" t="s">
        <v>177</v>
      </c>
      <c r="B7" s="883" t="s">
        <v>178</v>
      </c>
      <c r="C7" s="889">
        <v>2.0</v>
      </c>
      <c r="D7" s="883"/>
      <c r="E7" s="889" t="s">
        <v>23</v>
      </c>
      <c r="F7" s="883"/>
      <c r="G7" s="883"/>
      <c r="H7" s="883" t="s">
        <v>1350</v>
      </c>
      <c r="I7" s="915" t="s">
        <v>1351</v>
      </c>
      <c r="J7" s="883"/>
      <c r="K7" s="914"/>
      <c r="N7" s="881" t="s">
        <v>1352</v>
      </c>
    </row>
    <row r="8">
      <c r="A8" s="883" t="s">
        <v>177</v>
      </c>
      <c r="B8" s="883" t="s">
        <v>184</v>
      </c>
      <c r="C8" s="889">
        <v>2.0</v>
      </c>
      <c r="D8" s="889"/>
      <c r="E8" s="889" t="s">
        <v>1353</v>
      </c>
      <c r="F8" s="883"/>
      <c r="G8" s="916"/>
      <c r="H8" s="889" t="s">
        <v>1354</v>
      </c>
      <c r="I8" s="915" t="s">
        <v>1355</v>
      </c>
      <c r="J8" s="883"/>
      <c r="K8" s="914"/>
      <c r="N8" s="881" t="s">
        <v>1356</v>
      </c>
    </row>
    <row r="9">
      <c r="A9" s="889" t="s">
        <v>177</v>
      </c>
      <c r="B9" s="889" t="s">
        <v>184</v>
      </c>
      <c r="C9" s="889">
        <v>1.0</v>
      </c>
      <c r="D9" s="889"/>
      <c r="E9" s="889" t="s">
        <v>46</v>
      </c>
      <c r="F9" s="883"/>
      <c r="G9" s="916"/>
      <c r="H9" s="889" t="s">
        <v>1357</v>
      </c>
      <c r="I9" s="917" t="s">
        <v>1358</v>
      </c>
      <c r="J9" s="883"/>
      <c r="K9" s="914"/>
      <c r="N9" s="881" t="s">
        <v>1359</v>
      </c>
    </row>
    <row r="10">
      <c r="A10" s="889" t="s">
        <v>1360</v>
      </c>
      <c r="B10" s="883" t="s">
        <v>184</v>
      </c>
      <c r="C10" s="889">
        <v>2.0</v>
      </c>
      <c r="D10" s="918"/>
      <c r="E10" s="889" t="s">
        <v>1361</v>
      </c>
      <c r="F10" s="883"/>
      <c r="G10" s="883"/>
      <c r="H10" s="889" t="s">
        <v>1362</v>
      </c>
      <c r="I10" s="917" t="s">
        <v>1363</v>
      </c>
      <c r="J10" s="915"/>
      <c r="K10" s="914"/>
      <c r="N10" s="881" t="s">
        <v>1364</v>
      </c>
    </row>
    <row r="11">
      <c r="A11" s="889" t="s">
        <v>202</v>
      </c>
      <c r="B11" s="889" t="s">
        <v>195</v>
      </c>
      <c r="C11" s="889">
        <v>2.0</v>
      </c>
      <c r="D11" s="889"/>
      <c r="E11" s="889"/>
      <c r="F11" s="883"/>
      <c r="G11" s="883"/>
      <c r="H11" s="919" t="s">
        <v>1365</v>
      </c>
      <c r="I11" s="917" t="s">
        <v>1363</v>
      </c>
      <c r="J11" s="883"/>
      <c r="K11" s="914"/>
      <c r="N11" s="881" t="s">
        <v>1366</v>
      </c>
    </row>
    <row r="12">
      <c r="A12" s="889" t="s">
        <v>177</v>
      </c>
      <c r="B12" s="889" t="s">
        <v>195</v>
      </c>
      <c r="C12" s="889">
        <v>1.0</v>
      </c>
      <c r="D12" s="889"/>
      <c r="E12" s="920" t="s">
        <v>197</v>
      </c>
      <c r="F12" s="883"/>
      <c r="G12" s="883"/>
      <c r="H12" s="889" t="s">
        <v>1367</v>
      </c>
      <c r="I12" s="917" t="s">
        <v>1358</v>
      </c>
      <c r="J12" s="883"/>
      <c r="K12" s="914"/>
      <c r="N12" s="881" t="s">
        <v>1368</v>
      </c>
    </row>
    <row r="13">
      <c r="A13" s="889" t="s">
        <v>202</v>
      </c>
      <c r="B13" s="889" t="s">
        <v>219</v>
      </c>
      <c r="C13" s="889">
        <v>1.0</v>
      </c>
      <c r="D13" s="889"/>
      <c r="E13" s="920" t="s">
        <v>221</v>
      </c>
      <c r="F13" s="883"/>
      <c r="G13" s="883"/>
      <c r="H13" s="889" t="s">
        <v>1369</v>
      </c>
      <c r="I13" s="917" t="s">
        <v>1370</v>
      </c>
      <c r="J13" s="883"/>
      <c r="K13" s="914"/>
      <c r="N13" s="881" t="s">
        <v>1371</v>
      </c>
    </row>
    <row r="14">
      <c r="A14" s="883" t="s">
        <v>227</v>
      </c>
      <c r="B14" s="883" t="s">
        <v>219</v>
      </c>
      <c r="C14" s="889">
        <v>2.0</v>
      </c>
      <c r="D14" s="883"/>
      <c r="E14" s="889" t="s">
        <v>219</v>
      </c>
      <c r="F14" s="889" t="s">
        <v>1372</v>
      </c>
      <c r="G14" s="883"/>
      <c r="H14" s="883" t="s">
        <v>1373</v>
      </c>
      <c r="I14" s="915" t="s">
        <v>1374</v>
      </c>
      <c r="J14" s="915"/>
      <c r="K14" s="914"/>
      <c r="N14" s="881" t="s">
        <v>1375</v>
      </c>
    </row>
    <row r="15">
      <c r="A15" s="883"/>
      <c r="B15" s="883"/>
      <c r="C15" s="883"/>
      <c r="D15" s="883"/>
      <c r="E15" s="883"/>
      <c r="F15" s="883"/>
      <c r="G15" s="883"/>
      <c r="H15" s="883"/>
      <c r="I15" s="915"/>
      <c r="J15" s="883"/>
      <c r="K15" s="914"/>
      <c r="N15" s="881" t="s">
        <v>1376</v>
      </c>
    </row>
    <row r="16">
      <c r="A16" s="883"/>
      <c r="B16" s="883"/>
      <c r="C16" s="883"/>
      <c r="D16" s="883"/>
      <c r="E16" s="883"/>
      <c r="F16" s="883"/>
      <c r="G16" s="883"/>
      <c r="H16" s="883"/>
      <c r="I16" s="883"/>
      <c r="J16" s="883"/>
      <c r="K16" s="914"/>
      <c r="N16" s="881" t="s">
        <v>1377</v>
      </c>
    </row>
    <row r="17">
      <c r="A17" s="883"/>
      <c r="B17" s="883"/>
      <c r="C17" s="883"/>
      <c r="D17" s="883"/>
      <c r="E17" s="883"/>
      <c r="F17" s="883"/>
      <c r="G17" s="883"/>
      <c r="H17" s="883"/>
      <c r="I17" s="915"/>
      <c r="J17" s="883"/>
      <c r="K17" s="914"/>
      <c r="N17" s="881" t="s">
        <v>1378</v>
      </c>
    </row>
    <row r="18">
      <c r="A18" s="883"/>
      <c r="B18" s="883"/>
      <c r="C18" s="883"/>
      <c r="D18" s="883"/>
      <c r="E18" s="883"/>
      <c r="F18" s="883"/>
      <c r="G18" s="883"/>
      <c r="H18" s="883"/>
      <c r="I18" s="915"/>
      <c r="J18" s="883"/>
      <c r="K18" s="914"/>
      <c r="N18" s="881" t="s">
        <v>1379</v>
      </c>
    </row>
    <row r="19">
      <c r="J19" s="883"/>
      <c r="K19" s="914"/>
      <c r="N19" s="881" t="s">
        <v>1380</v>
      </c>
    </row>
    <row r="20">
      <c r="A20" s="883"/>
      <c r="B20" s="883"/>
      <c r="C20" s="883"/>
      <c r="D20" s="883"/>
      <c r="E20" s="883"/>
      <c r="F20" s="883"/>
      <c r="G20" s="883"/>
      <c r="H20" s="883"/>
      <c r="I20" s="915"/>
      <c r="J20" s="883"/>
      <c r="K20" s="914"/>
      <c r="N20" s="881" t="s">
        <v>1381</v>
      </c>
    </row>
    <row r="21">
      <c r="A21" s="883"/>
      <c r="B21" s="883"/>
      <c r="C21" s="883"/>
      <c r="D21" s="883"/>
      <c r="E21" s="883"/>
      <c r="F21" s="883"/>
      <c r="G21" s="883"/>
      <c r="H21" s="883"/>
      <c r="I21" s="915"/>
      <c r="J21" s="883"/>
      <c r="K21" s="914"/>
      <c r="N21" s="881" t="s">
        <v>1382</v>
      </c>
    </row>
    <row r="22">
      <c r="N22" s="881" t="s">
        <v>1383</v>
      </c>
    </row>
    <row r="23">
      <c r="J23" s="881" t="s">
        <v>1384</v>
      </c>
      <c r="K23" s="881" t="s">
        <v>1385</v>
      </c>
      <c r="L23" s="881" t="s">
        <v>1386</v>
      </c>
      <c r="M23" s="881" t="s">
        <v>1387</v>
      </c>
      <c r="N23" s="881" t="s">
        <v>1388</v>
      </c>
    </row>
    <row r="24">
      <c r="A24" s="889"/>
      <c r="B24" s="889">
        <v>2.0</v>
      </c>
      <c r="C24" s="883"/>
      <c r="D24" s="889" t="s">
        <v>177</v>
      </c>
      <c r="E24" s="889" t="s">
        <v>178</v>
      </c>
      <c r="F24" s="889" t="s">
        <v>179</v>
      </c>
      <c r="G24" s="889" t="s">
        <v>23</v>
      </c>
      <c r="H24" s="883"/>
      <c r="J24" s="881" t="s">
        <v>1389</v>
      </c>
      <c r="K24" s="881" t="s">
        <v>1390</v>
      </c>
      <c r="L24" s="881" t="s">
        <v>1391</v>
      </c>
      <c r="M24" s="881" t="s">
        <v>1392</v>
      </c>
      <c r="N24" s="881" t="s">
        <v>1393</v>
      </c>
    </row>
    <row r="25">
      <c r="A25" s="889"/>
      <c r="B25" s="889">
        <v>2.0</v>
      </c>
      <c r="C25" s="883"/>
      <c r="D25" s="889" t="s">
        <v>177</v>
      </c>
      <c r="E25" s="889" t="s">
        <v>184</v>
      </c>
      <c r="F25" s="889" t="s">
        <v>185</v>
      </c>
      <c r="G25" s="889" t="s">
        <v>186</v>
      </c>
      <c r="H25" s="883"/>
      <c r="J25" s="881" t="s">
        <v>1394</v>
      </c>
      <c r="K25" s="881" t="s">
        <v>1395</v>
      </c>
      <c r="L25" s="881" t="s">
        <v>1396</v>
      </c>
      <c r="M25" s="881" t="s">
        <v>1397</v>
      </c>
      <c r="N25" s="881" t="s">
        <v>1398</v>
      </c>
    </row>
    <row r="26">
      <c r="A26" s="883"/>
      <c r="B26" s="883">
        <v>1.0</v>
      </c>
      <c r="C26" s="883" t="s">
        <v>193</v>
      </c>
      <c r="D26" s="889" t="s">
        <v>194</v>
      </c>
      <c r="E26" s="883" t="s">
        <v>195</v>
      </c>
      <c r="F26" s="883" t="s">
        <v>196</v>
      </c>
      <c r="G26" s="920" t="s">
        <v>197</v>
      </c>
      <c r="H26" s="883"/>
      <c r="J26" s="881" t="s">
        <v>1399</v>
      </c>
      <c r="K26" s="881" t="s">
        <v>1400</v>
      </c>
      <c r="L26" s="881" t="s">
        <v>1401</v>
      </c>
      <c r="M26" s="881" t="s">
        <v>1402</v>
      </c>
      <c r="N26" s="881" t="s">
        <v>1403</v>
      </c>
    </row>
    <row r="27">
      <c r="A27" s="889"/>
      <c r="B27" s="889">
        <v>2.0</v>
      </c>
      <c r="C27" s="883"/>
      <c r="D27" s="889" t="s">
        <v>202</v>
      </c>
      <c r="E27" s="889" t="s">
        <v>184</v>
      </c>
      <c r="F27" s="889" t="s">
        <v>185</v>
      </c>
      <c r="G27" s="889" t="s">
        <v>39</v>
      </c>
      <c r="H27" s="883"/>
      <c r="J27" s="881" t="s">
        <v>1404</v>
      </c>
      <c r="K27" s="881" t="s">
        <v>1405</v>
      </c>
      <c r="L27" s="881" t="s">
        <v>1406</v>
      </c>
      <c r="M27" s="881" t="s">
        <v>1407</v>
      </c>
      <c r="N27" s="881" t="s">
        <v>1408</v>
      </c>
    </row>
    <row r="28">
      <c r="A28" s="883"/>
      <c r="B28" s="889">
        <v>2.0</v>
      </c>
      <c r="C28" s="883"/>
      <c r="D28" s="889" t="s">
        <v>202</v>
      </c>
      <c r="E28" s="889" t="s">
        <v>184</v>
      </c>
      <c r="F28" s="889" t="s">
        <v>206</v>
      </c>
      <c r="G28" s="889" t="s">
        <v>45</v>
      </c>
      <c r="H28" s="883"/>
      <c r="J28" s="881" t="s">
        <v>1409</v>
      </c>
      <c r="K28" s="881" t="s">
        <v>1410</v>
      </c>
      <c r="L28" s="881" t="s">
        <v>1411</v>
      </c>
      <c r="M28" s="881" t="s">
        <v>1412</v>
      </c>
      <c r="N28" s="881" t="s">
        <v>1413</v>
      </c>
    </row>
    <row r="29">
      <c r="A29" s="883"/>
      <c r="B29" s="889">
        <v>2.0</v>
      </c>
      <c r="C29" s="883"/>
      <c r="D29" s="889" t="s">
        <v>202</v>
      </c>
      <c r="E29" s="889" t="s">
        <v>184</v>
      </c>
      <c r="F29" s="889" t="s">
        <v>213</v>
      </c>
      <c r="G29" s="889" t="s">
        <v>181</v>
      </c>
      <c r="H29" s="883"/>
      <c r="J29" s="881" t="s">
        <v>1414</v>
      </c>
      <c r="K29" s="881" t="s">
        <v>1415</v>
      </c>
      <c r="L29" s="881" t="s">
        <v>1416</v>
      </c>
      <c r="M29" s="881" t="s">
        <v>1417</v>
      </c>
      <c r="N29" s="881" t="s">
        <v>1418</v>
      </c>
    </row>
    <row r="30">
      <c r="A30" s="883"/>
      <c r="B30" s="883">
        <v>1.0</v>
      </c>
      <c r="C30" s="883" t="s">
        <v>217</v>
      </c>
      <c r="D30" s="889" t="s">
        <v>218</v>
      </c>
      <c r="E30" s="883" t="s">
        <v>219</v>
      </c>
      <c r="F30" s="883" t="s">
        <v>220</v>
      </c>
      <c r="G30" s="920" t="s">
        <v>221</v>
      </c>
      <c r="H30" s="883"/>
      <c r="J30" s="881" t="s">
        <v>1419</v>
      </c>
      <c r="K30" s="881" t="s">
        <v>1420</v>
      </c>
      <c r="L30" s="881" t="s">
        <v>1421</v>
      </c>
      <c r="M30" s="881" t="s">
        <v>1422</v>
      </c>
      <c r="N30" s="881" t="s">
        <v>1423</v>
      </c>
    </row>
    <row r="31">
      <c r="A31" s="883"/>
      <c r="B31" s="889">
        <v>2.0</v>
      </c>
      <c r="C31" s="883"/>
      <c r="D31" s="889" t="s">
        <v>227</v>
      </c>
      <c r="E31" s="889" t="s">
        <v>219</v>
      </c>
      <c r="F31" s="889" t="s">
        <v>228</v>
      </c>
      <c r="G31" s="889" t="s">
        <v>229</v>
      </c>
      <c r="H31" s="883"/>
      <c r="J31" s="881" t="s">
        <v>1424</v>
      </c>
      <c r="K31" s="881" t="s">
        <v>1425</v>
      </c>
      <c r="L31" s="881" t="s">
        <v>1426</v>
      </c>
      <c r="M31" s="881" t="s">
        <v>1427</v>
      </c>
      <c r="N31" s="881" t="s">
        <v>1428</v>
      </c>
    </row>
    <row r="32">
      <c r="A32" s="883"/>
      <c r="B32" s="889">
        <v>2.0</v>
      </c>
      <c r="C32" s="883"/>
      <c r="D32" s="889" t="s">
        <v>227</v>
      </c>
      <c r="E32" s="889" t="s">
        <v>219</v>
      </c>
      <c r="F32" s="889" t="s">
        <v>235</v>
      </c>
      <c r="G32" s="889" t="s">
        <v>130</v>
      </c>
      <c r="H32" s="883"/>
      <c r="J32" s="881" t="s">
        <v>1429</v>
      </c>
      <c r="K32" s="881" t="s">
        <v>1430</v>
      </c>
      <c r="L32" s="881" t="s">
        <v>1431</v>
      </c>
      <c r="M32" s="881" t="s">
        <v>1432</v>
      </c>
      <c r="N32" s="881" t="s">
        <v>1433</v>
      </c>
    </row>
    <row r="33">
      <c r="A33" s="883"/>
      <c r="B33" s="889">
        <v>2.0</v>
      </c>
      <c r="C33" s="883"/>
      <c r="D33" s="889" t="s">
        <v>227</v>
      </c>
      <c r="E33" s="889" t="s">
        <v>219</v>
      </c>
      <c r="F33" s="889" t="s">
        <v>239</v>
      </c>
      <c r="G33" s="889" t="s">
        <v>143</v>
      </c>
      <c r="H33" s="883"/>
      <c r="J33" s="881" t="s">
        <v>1434</v>
      </c>
      <c r="K33" s="881" t="s">
        <v>1435</v>
      </c>
      <c r="L33" s="881" t="s">
        <v>1436</v>
      </c>
      <c r="M33" s="881" t="s">
        <v>1437</v>
      </c>
      <c r="N33" s="881" t="s">
        <v>1438</v>
      </c>
    </row>
    <row r="34">
      <c r="A34" s="883"/>
      <c r="B34" s="883">
        <v>0.0</v>
      </c>
      <c r="C34" s="883" t="s">
        <v>217</v>
      </c>
      <c r="D34" s="883"/>
      <c r="E34" s="883" t="s">
        <v>195</v>
      </c>
      <c r="F34" s="883" t="s">
        <v>206</v>
      </c>
      <c r="G34" s="883" t="s">
        <v>241</v>
      </c>
      <c r="H34" s="883"/>
      <c r="J34" s="881" t="s">
        <v>1439</v>
      </c>
      <c r="K34" s="881" t="s">
        <v>1440</v>
      </c>
      <c r="L34" s="881" t="s">
        <v>1441</v>
      </c>
      <c r="M34" s="881" t="s">
        <v>1442</v>
      </c>
      <c r="N34" s="881" t="s">
        <v>1443</v>
      </c>
    </row>
    <row r="35">
      <c r="A35" s="883"/>
      <c r="B35" s="889">
        <v>0.0</v>
      </c>
      <c r="C35" s="883" t="s">
        <v>217</v>
      </c>
      <c r="D35" s="883"/>
      <c r="E35" s="883" t="s">
        <v>195</v>
      </c>
      <c r="F35" s="883" t="s">
        <v>213</v>
      </c>
      <c r="G35" s="883" t="s">
        <v>68</v>
      </c>
      <c r="H35" s="883"/>
      <c r="J35" s="881" t="s">
        <v>1444</v>
      </c>
      <c r="K35" s="881" t="s">
        <v>1445</v>
      </c>
      <c r="L35" s="881" t="s">
        <v>1446</v>
      </c>
      <c r="M35" s="881" t="s">
        <v>1447</v>
      </c>
      <c r="N35" s="881" t="s">
        <v>1448</v>
      </c>
    </row>
    <row r="36">
      <c r="A36" s="883"/>
      <c r="B36" s="889">
        <v>0.0</v>
      </c>
      <c r="C36" s="883" t="s">
        <v>217</v>
      </c>
      <c r="D36" s="883"/>
      <c r="E36" s="883" t="s">
        <v>247</v>
      </c>
      <c r="F36" s="883" t="s">
        <v>196</v>
      </c>
      <c r="G36" s="883" t="s">
        <v>72</v>
      </c>
      <c r="H36" s="883"/>
      <c r="J36" s="881" t="s">
        <v>1449</v>
      </c>
      <c r="K36" s="881" t="s">
        <v>1450</v>
      </c>
      <c r="L36" s="881" t="s">
        <v>1451</v>
      </c>
      <c r="M36" s="881" t="s">
        <v>1452</v>
      </c>
      <c r="N36" s="881" t="s">
        <v>1453</v>
      </c>
    </row>
    <row r="37">
      <c r="A37" s="883"/>
      <c r="B37" s="889">
        <v>0.0</v>
      </c>
      <c r="C37" s="883" t="s">
        <v>177</v>
      </c>
      <c r="D37" s="883"/>
      <c r="E37" s="883" t="s">
        <v>256</v>
      </c>
      <c r="F37" s="883" t="s">
        <v>257</v>
      </c>
      <c r="G37" s="883" t="s">
        <v>151</v>
      </c>
      <c r="H37" s="883"/>
      <c r="J37" s="881" t="s">
        <v>1454</v>
      </c>
      <c r="K37" s="881" t="s">
        <v>1455</v>
      </c>
      <c r="L37" s="881" t="s">
        <v>1456</v>
      </c>
      <c r="M37" s="881" t="s">
        <v>1457</v>
      </c>
      <c r="N37" s="881" t="s">
        <v>1458</v>
      </c>
    </row>
    <row r="38">
      <c r="A38" s="883"/>
      <c r="B38" s="889">
        <v>0.0</v>
      </c>
      <c r="C38" s="883" t="s">
        <v>262</v>
      </c>
      <c r="D38" s="883"/>
      <c r="E38" s="883" t="s">
        <v>195</v>
      </c>
      <c r="F38" s="883" t="s">
        <v>263</v>
      </c>
      <c r="G38" s="920" t="s">
        <v>264</v>
      </c>
      <c r="H38" s="883"/>
      <c r="J38" s="881" t="s">
        <v>1459</v>
      </c>
      <c r="K38" s="881" t="s">
        <v>1460</v>
      </c>
      <c r="L38" s="881" t="s">
        <v>1461</v>
      </c>
      <c r="M38" s="881" t="s">
        <v>1462</v>
      </c>
      <c r="N38" s="881" t="s">
        <v>1463</v>
      </c>
    </row>
    <row r="39">
      <c r="A39" s="883"/>
      <c r="B39" s="889">
        <v>0.0</v>
      </c>
      <c r="C39" s="883" t="s">
        <v>269</v>
      </c>
      <c r="D39" s="883"/>
      <c r="E39" s="883" t="s">
        <v>247</v>
      </c>
      <c r="F39" s="883" t="s">
        <v>263</v>
      </c>
      <c r="G39" s="920" t="s">
        <v>1464</v>
      </c>
      <c r="H39" s="883"/>
      <c r="J39" s="881" t="s">
        <v>1465</v>
      </c>
      <c r="K39" s="881" t="s">
        <v>1466</v>
      </c>
      <c r="L39" s="881" t="s">
        <v>1467</v>
      </c>
      <c r="M39" s="881" t="s">
        <v>1468</v>
      </c>
      <c r="N39" s="881" t="s">
        <v>1469</v>
      </c>
    </row>
    <row r="40">
      <c r="A40" s="883"/>
      <c r="B40" s="889">
        <v>0.0</v>
      </c>
      <c r="C40" s="883" t="s">
        <v>269</v>
      </c>
      <c r="D40" s="889"/>
      <c r="E40" s="883" t="s">
        <v>247</v>
      </c>
      <c r="F40" s="883" t="s">
        <v>220</v>
      </c>
      <c r="G40" s="920" t="s">
        <v>1470</v>
      </c>
      <c r="H40" s="883"/>
      <c r="J40" s="881" t="s">
        <v>1471</v>
      </c>
      <c r="K40" s="881" t="s">
        <v>1472</v>
      </c>
      <c r="L40" s="881" t="s">
        <v>1473</v>
      </c>
      <c r="M40" s="881" t="s">
        <v>1474</v>
      </c>
      <c r="N40" s="881" t="s">
        <v>1475</v>
      </c>
    </row>
    <row r="41">
      <c r="A41" s="883"/>
      <c r="B41" s="889">
        <v>0.0</v>
      </c>
      <c r="C41" s="883" t="s">
        <v>269</v>
      </c>
      <c r="D41" s="883"/>
      <c r="E41" s="883" t="s">
        <v>279</v>
      </c>
      <c r="F41" s="883" t="s">
        <v>257</v>
      </c>
      <c r="G41" s="889" t="s">
        <v>1476</v>
      </c>
      <c r="H41" s="883"/>
      <c r="J41" s="881" t="s">
        <v>1477</v>
      </c>
      <c r="K41" s="881" t="s">
        <v>1478</v>
      </c>
      <c r="L41" s="881" t="s">
        <v>1479</v>
      </c>
      <c r="M41" s="881" t="s">
        <v>1480</v>
      </c>
      <c r="N41" s="881" t="s">
        <v>1481</v>
      </c>
    </row>
    <row r="42">
      <c r="A42" s="883"/>
      <c r="B42" s="889">
        <v>0.0</v>
      </c>
      <c r="C42" s="883" t="s">
        <v>269</v>
      </c>
      <c r="D42" s="883"/>
      <c r="E42" s="883" t="s">
        <v>219</v>
      </c>
      <c r="F42" s="883" t="s">
        <v>285</v>
      </c>
      <c r="G42" s="883" t="s">
        <v>1482</v>
      </c>
      <c r="H42" s="883"/>
      <c r="J42" s="881" t="s">
        <v>1483</v>
      </c>
      <c r="K42" s="881" t="s">
        <v>1484</v>
      </c>
      <c r="L42" s="881" t="s">
        <v>1485</v>
      </c>
      <c r="M42" s="881" t="s">
        <v>1486</v>
      </c>
      <c r="N42" s="881" t="s">
        <v>1487</v>
      </c>
    </row>
    <row r="43">
      <c r="A43" s="883"/>
      <c r="B43" s="889">
        <v>0.0</v>
      </c>
      <c r="C43" s="883" t="s">
        <v>293</v>
      </c>
      <c r="D43" s="883"/>
      <c r="E43" s="883" t="s">
        <v>219</v>
      </c>
      <c r="F43" s="883" t="s">
        <v>285</v>
      </c>
      <c r="G43" s="883" t="s">
        <v>294</v>
      </c>
      <c r="H43" s="883"/>
      <c r="J43" s="881" t="s">
        <v>1488</v>
      </c>
      <c r="K43" s="881" t="s">
        <v>1489</v>
      </c>
      <c r="L43" s="881" t="s">
        <v>1490</v>
      </c>
      <c r="M43" s="881" t="s">
        <v>1491</v>
      </c>
      <c r="N43" s="881" t="s">
        <v>1492</v>
      </c>
    </row>
    <row r="44">
      <c r="A44" s="883"/>
      <c r="B44" s="889">
        <v>0.0</v>
      </c>
      <c r="C44" s="883" t="s">
        <v>293</v>
      </c>
      <c r="D44" s="883"/>
      <c r="E44" s="883" t="s">
        <v>219</v>
      </c>
      <c r="F44" s="883" t="s">
        <v>228</v>
      </c>
      <c r="G44" s="883" t="s">
        <v>299</v>
      </c>
      <c r="H44" s="883"/>
      <c r="J44" s="881" t="s">
        <v>1493</v>
      </c>
      <c r="K44" s="881" t="s">
        <v>1494</v>
      </c>
      <c r="L44" s="881" t="s">
        <v>1495</v>
      </c>
      <c r="M44" s="881" t="s">
        <v>1496</v>
      </c>
      <c r="N44" s="881" t="s">
        <v>1497</v>
      </c>
    </row>
    <row r="45">
      <c r="A45" s="883"/>
      <c r="B45" s="889">
        <v>0.0</v>
      </c>
      <c r="C45" s="883" t="s">
        <v>293</v>
      </c>
      <c r="D45" s="883"/>
      <c r="E45" s="883" t="s">
        <v>219</v>
      </c>
      <c r="F45" s="883" t="s">
        <v>239</v>
      </c>
      <c r="G45" s="883" t="s">
        <v>304</v>
      </c>
      <c r="H45" s="883"/>
      <c r="J45" s="881" t="s">
        <v>1498</v>
      </c>
      <c r="K45" s="881" t="s">
        <v>1499</v>
      </c>
      <c r="L45" s="881" t="s">
        <v>1500</v>
      </c>
      <c r="M45" s="881" t="s">
        <v>1501</v>
      </c>
      <c r="N45" s="881" t="s">
        <v>1502</v>
      </c>
    </row>
    <row r="46">
      <c r="A46" s="883"/>
      <c r="B46" s="889">
        <v>0.0</v>
      </c>
      <c r="C46" s="883" t="s">
        <v>293</v>
      </c>
      <c r="D46" s="883"/>
      <c r="E46" s="889" t="s">
        <v>279</v>
      </c>
      <c r="F46" s="889" t="s">
        <v>257</v>
      </c>
      <c r="G46" s="889" t="s">
        <v>308</v>
      </c>
      <c r="H46" s="883"/>
      <c r="J46" s="881" t="s">
        <v>1503</v>
      </c>
      <c r="K46" s="881" t="s">
        <v>1504</v>
      </c>
      <c r="L46" s="881" t="s">
        <v>1505</v>
      </c>
      <c r="M46" s="881" t="s">
        <v>1506</v>
      </c>
      <c r="N46" s="881" t="s">
        <v>1507</v>
      </c>
    </row>
    <row r="47">
      <c r="A47" s="921"/>
      <c r="B47" s="922"/>
      <c r="C47" s="922"/>
      <c r="D47" s="922"/>
      <c r="E47" s="922"/>
      <c r="F47" s="922"/>
      <c r="G47" s="883"/>
      <c r="H47" s="883"/>
    </row>
    <row r="48">
      <c r="A48" s="921"/>
      <c r="B48" s="922"/>
      <c r="C48" s="922"/>
      <c r="D48" s="922"/>
      <c r="E48" s="922"/>
      <c r="F48" s="922"/>
      <c r="G48" s="883"/>
      <c r="H48" s="883"/>
    </row>
    <row r="49">
      <c r="A49" s="921"/>
      <c r="B49" s="922"/>
      <c r="C49" s="922"/>
      <c r="D49" s="922"/>
      <c r="E49" s="922"/>
      <c r="F49" s="922"/>
      <c r="G49" s="883"/>
      <c r="H49" s="883"/>
    </row>
    <row r="50">
      <c r="A50" s="923"/>
      <c r="B50" s="922"/>
      <c r="C50" s="922"/>
      <c r="D50" s="922"/>
      <c r="E50" s="922"/>
      <c r="F50" s="922"/>
      <c r="G50" s="883"/>
      <c r="H50" s="883"/>
    </row>
    <row r="51">
      <c r="A51" s="923"/>
      <c r="B51" s="922"/>
      <c r="C51" s="922"/>
      <c r="D51" s="922"/>
      <c r="E51" s="922"/>
      <c r="F51" s="922"/>
      <c r="G51" s="883"/>
      <c r="H51" s="883"/>
    </row>
    <row r="52">
      <c r="A52" s="921"/>
      <c r="B52" s="922"/>
      <c r="C52" s="922"/>
      <c r="D52" s="922"/>
      <c r="E52" s="922"/>
      <c r="F52" s="922"/>
      <c r="G52" s="883"/>
      <c r="H52" s="883"/>
    </row>
    <row r="53">
      <c r="A53" s="921"/>
      <c r="B53" s="922"/>
      <c r="C53" s="922"/>
      <c r="D53" s="922"/>
      <c r="E53" s="922"/>
      <c r="F53" s="922"/>
      <c r="G53" s="883"/>
      <c r="H53" s="883"/>
    </row>
    <row r="54">
      <c r="A54" s="923"/>
      <c r="B54" s="922"/>
      <c r="C54" s="922"/>
      <c r="D54" s="922"/>
      <c r="E54" s="922"/>
      <c r="F54" s="922"/>
      <c r="G54" s="883"/>
      <c r="H54" s="883"/>
    </row>
    <row r="55">
      <c r="A55" s="923"/>
      <c r="B55" s="922"/>
      <c r="C55" s="922"/>
      <c r="D55" s="922"/>
      <c r="E55" s="922"/>
      <c r="F55" s="922"/>
      <c r="G55" s="883"/>
      <c r="H55" s="883"/>
    </row>
    <row r="56">
      <c r="A56" s="923"/>
      <c r="B56" s="922"/>
      <c r="C56" s="922"/>
      <c r="D56" s="922"/>
      <c r="E56" s="922"/>
      <c r="F56" s="922"/>
      <c r="G56" s="883"/>
      <c r="H56" s="883"/>
    </row>
    <row r="57">
      <c r="A57" s="924"/>
      <c r="B57" s="922"/>
      <c r="C57" s="922"/>
      <c r="D57" s="922"/>
      <c r="E57" s="922"/>
      <c r="F57" s="922"/>
      <c r="G57" s="883"/>
      <c r="H57" s="883"/>
    </row>
    <row r="58">
      <c r="A58" s="921"/>
      <c r="B58" s="922"/>
      <c r="C58" s="922"/>
      <c r="D58" s="922"/>
      <c r="E58" s="922"/>
      <c r="F58" s="922"/>
      <c r="G58" s="883"/>
      <c r="H58" s="883"/>
    </row>
    <row r="59">
      <c r="A59" s="921"/>
      <c r="B59" s="922"/>
      <c r="C59" s="922"/>
      <c r="D59" s="922"/>
      <c r="E59" s="922"/>
      <c r="F59" s="922"/>
      <c r="G59" s="883"/>
      <c r="H59" s="883"/>
    </row>
    <row r="60">
      <c r="A60" s="921"/>
      <c r="B60" s="922"/>
      <c r="C60" s="922"/>
      <c r="D60" s="922"/>
      <c r="E60" s="922"/>
      <c r="F60" s="922"/>
      <c r="G60" s="883"/>
      <c r="H60" s="883"/>
    </row>
    <row r="61">
      <c r="A61" s="921"/>
      <c r="B61" s="922"/>
      <c r="C61" s="922"/>
      <c r="D61" s="922"/>
      <c r="E61" s="922"/>
      <c r="F61" s="925"/>
      <c r="G61" s="883"/>
      <c r="H61" s="883"/>
    </row>
    <row r="62">
      <c r="A62" s="921"/>
      <c r="B62" s="922"/>
      <c r="C62" s="922"/>
      <c r="D62" s="922"/>
      <c r="E62" s="922"/>
      <c r="F62" s="922"/>
      <c r="G62" s="883"/>
      <c r="H62" s="883"/>
    </row>
    <row r="63">
      <c r="A63" s="921"/>
      <c r="B63" s="922"/>
      <c r="C63" s="922"/>
      <c r="D63" s="922"/>
      <c r="E63" s="922"/>
      <c r="F63" s="925"/>
      <c r="G63" s="883"/>
      <c r="H63" s="883"/>
    </row>
    <row r="64">
      <c r="A64" s="926"/>
      <c r="B64" s="922"/>
      <c r="C64" s="922"/>
      <c r="D64" s="922"/>
      <c r="E64" s="922"/>
      <c r="F64" s="922"/>
      <c r="G64" s="883"/>
      <c r="H64" s="883"/>
    </row>
    <row r="65">
      <c r="A65" s="926"/>
      <c r="B65" s="922"/>
      <c r="C65" s="922"/>
      <c r="D65" s="922"/>
      <c r="E65" s="922"/>
      <c r="F65" s="922"/>
      <c r="G65" s="883"/>
      <c r="H65" s="883"/>
    </row>
    <row r="66">
      <c r="A66" s="926"/>
      <c r="B66" s="922"/>
      <c r="C66" s="922"/>
      <c r="D66" s="922"/>
      <c r="E66" s="922"/>
      <c r="F66" s="922"/>
      <c r="G66" s="883"/>
      <c r="H66" s="883"/>
    </row>
    <row r="67">
      <c r="A67" s="926"/>
      <c r="B67" s="922"/>
      <c r="C67" s="922"/>
      <c r="D67" s="922"/>
      <c r="E67" s="922"/>
      <c r="F67" s="922"/>
      <c r="G67" s="883"/>
      <c r="H67" s="883"/>
    </row>
    <row r="68">
      <c r="A68" s="923"/>
      <c r="B68" s="922"/>
      <c r="C68" s="922"/>
      <c r="D68" s="922"/>
      <c r="E68" s="922"/>
      <c r="F68" s="922"/>
      <c r="G68" s="883"/>
      <c r="H68" s="883"/>
    </row>
    <row r="69">
      <c r="A69" s="924"/>
      <c r="B69" s="922"/>
      <c r="C69" s="922"/>
      <c r="D69" s="922"/>
      <c r="E69" s="922"/>
      <c r="F69" s="922"/>
      <c r="G69" s="883"/>
      <c r="H69" s="883"/>
    </row>
    <row r="70">
      <c r="A70" s="924"/>
      <c r="B70" s="922"/>
      <c r="C70" s="922"/>
      <c r="D70" s="922"/>
      <c r="E70" s="922"/>
      <c r="F70" s="922"/>
      <c r="G70" s="883"/>
      <c r="H70" s="883"/>
    </row>
    <row r="71">
      <c r="A71" s="924"/>
      <c r="B71" s="922"/>
      <c r="C71" s="922"/>
      <c r="D71" s="922"/>
      <c r="E71" s="922"/>
      <c r="F71" s="922"/>
      <c r="G71" s="883"/>
      <c r="H71" s="883"/>
    </row>
    <row r="72">
      <c r="A72" s="926"/>
      <c r="B72" s="922"/>
      <c r="C72" s="922"/>
      <c r="D72" s="922"/>
      <c r="E72" s="922"/>
      <c r="F72" s="922"/>
      <c r="G72" s="883"/>
      <c r="H72" s="883"/>
    </row>
    <row r="73">
      <c r="A73" s="921"/>
      <c r="B73" s="922"/>
      <c r="C73" s="922"/>
      <c r="D73" s="922"/>
      <c r="E73" s="922"/>
      <c r="F73" s="922"/>
      <c r="G73" s="883"/>
      <c r="H73" s="883"/>
    </row>
    <row r="74">
      <c r="A74" s="926"/>
      <c r="B74" s="922"/>
      <c r="C74" s="922"/>
      <c r="D74" s="922"/>
      <c r="E74" s="922"/>
      <c r="F74" s="922"/>
      <c r="G74" s="883"/>
      <c r="H74" s="883"/>
    </row>
    <row r="75">
      <c r="A75" s="924"/>
      <c r="B75" s="922"/>
      <c r="C75" s="922"/>
      <c r="D75" s="922"/>
      <c r="E75" s="922"/>
      <c r="F75" s="922"/>
      <c r="G75" s="883"/>
      <c r="H75" s="883"/>
    </row>
    <row r="76">
      <c r="A76" s="924"/>
      <c r="B76" s="922"/>
      <c r="C76" s="922"/>
      <c r="D76" s="922"/>
      <c r="E76" s="922"/>
      <c r="F76" s="922"/>
      <c r="G76" s="883"/>
      <c r="H76" s="883"/>
    </row>
    <row r="77">
      <c r="A77" s="924"/>
      <c r="B77" s="922"/>
      <c r="C77" s="922"/>
      <c r="D77" s="922"/>
      <c r="E77" s="922"/>
      <c r="F77" s="922"/>
      <c r="G77" s="883"/>
      <c r="H77" s="883"/>
    </row>
    <row r="78">
      <c r="A78" s="924"/>
      <c r="B78" s="922"/>
      <c r="C78" s="922"/>
      <c r="D78" s="922"/>
      <c r="E78" s="922"/>
      <c r="F78" s="922"/>
      <c r="G78" s="883"/>
      <c r="H78" s="883"/>
    </row>
    <row r="79">
      <c r="A79" s="924"/>
      <c r="B79" s="922"/>
      <c r="C79" s="922"/>
      <c r="D79" s="922"/>
      <c r="E79" s="922"/>
      <c r="F79" s="927"/>
      <c r="G79" s="883"/>
      <c r="H79" s="883"/>
    </row>
  </sheetData>
  <hyperlinks>
    <hyperlink r:id="rId1" ref="I7"/>
    <hyperlink r:id="rId2" ref="I8"/>
    <hyperlink r:id="rId3" ref="I9"/>
    <hyperlink r:id="rId4" ref="I10"/>
    <hyperlink r:id="rId5" ref="I11"/>
    <hyperlink r:id="rId6" ref="I12"/>
    <hyperlink r:id="rId7" ref="I13"/>
    <hyperlink r:id="rId8" ref="I14"/>
  </hyperlinks>
  <drawing r:id="rId9"/>
</worksheet>
</file>